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040" activeTab="0"/>
  </bookViews>
  <sheets>
    <sheet name="Oct 2011 Collections Summary" sheetId="1" r:id="rId1"/>
    <sheet name="Oct 2011 Gallons Summary" sheetId="2" r:id="rId2"/>
    <sheet name="Oct 2011 Gallons G &amp; D" sheetId="3" r:id="rId3"/>
  </sheets>
  <externalReferences>
    <externalReference r:id="rId6"/>
    <externalReference r:id="rId7"/>
    <externalReference r:id="rId8"/>
    <externalReference r:id="rId9"/>
  </externalReferences>
  <definedNames>
    <definedName name="_xlnm.Print_Area" localSheetId="2">'Oct 2011 Gallons G &amp; D'!$A$1:$G$24</definedName>
    <definedName name="_xlnm.Print_Area" localSheetId="1">'Oct 2011 Gallons Summary'!$A$1:$I$58</definedName>
  </definedNames>
  <calcPr fullCalcOnLoad="1"/>
</workbook>
</file>

<file path=xl/sharedStrings.xml><?xml version="1.0" encoding="utf-8"?>
<sst xmlns="http://schemas.openxmlformats.org/spreadsheetml/2006/main" count="118" uniqueCount="84">
  <si>
    <t>MOTOR FUEL/SPECIAL FUEL RECEIPTS AND REFUNDS</t>
  </si>
  <si>
    <t>COMBINED</t>
  </si>
  <si>
    <t>GASOLINE TAX RECEIPTS</t>
  </si>
  <si>
    <t>SPECIAL FUEL TAX RECEIPTS</t>
  </si>
  <si>
    <t>TOTAL TAX RECEIPTS</t>
  </si>
  <si>
    <t>REFUNDS - GASOLINE</t>
  </si>
  <si>
    <t>REFUNDS - LP GAS</t>
  </si>
  <si>
    <t>TOTAL REFUNDS</t>
  </si>
  <si>
    <t>NET TAX RECEIPTS</t>
  </si>
  <si>
    <t>IFTA RECEIPTS</t>
  </si>
  <si>
    <t>IFTA REFUNDS</t>
  </si>
  <si>
    <t>AVIATION TAX RECEIPTS</t>
  </si>
  <si>
    <t>AVIATION REFUNDS</t>
  </si>
  <si>
    <t>MISCELLANEOUS RECEIPTS</t>
  </si>
  <si>
    <t>TOTAL RECEIPTS</t>
  </si>
  <si>
    <t>MOTOR FUEL/SPECIAL FUEL TAXATION REPORT OF GALLONS</t>
  </si>
  <si>
    <t>GROSS GASOLINE RECEIVED</t>
  </si>
  <si>
    <t>EXPORTS</t>
  </si>
  <si>
    <t>ACTUAL LOSSES</t>
  </si>
  <si>
    <t xml:space="preserve"> </t>
  </si>
  <si>
    <t>GROSS GASOLINE REPORTED</t>
  </si>
  <si>
    <t>FOR USE IN STATE</t>
  </si>
  <si>
    <t>EXEMPTIONS</t>
  </si>
  <si>
    <t xml:space="preserve">   US GOVERNMENT</t>
  </si>
  <si>
    <t>TOTAL EXEMPTIONS</t>
  </si>
  <si>
    <t>SHRINKAGE 3%</t>
  </si>
  <si>
    <t>GROSS GASOLINE TAXED</t>
  </si>
  <si>
    <t>REFUNDS CERTIFIED</t>
  </si>
  <si>
    <t xml:space="preserve">   AGRICULTURE</t>
  </si>
  <si>
    <t xml:space="preserve">   AVIATION</t>
  </si>
  <si>
    <t xml:space="preserve">   MARINE</t>
  </si>
  <si>
    <t xml:space="preserve">   DISTRIBUTOR</t>
  </si>
  <si>
    <t xml:space="preserve">   FEDERAL GOVERNMENT</t>
  </si>
  <si>
    <t>NET GASOLINE TAXED</t>
  </si>
  <si>
    <t xml:space="preserve">    EXPORTS</t>
  </si>
  <si>
    <t xml:space="preserve">    US GOVERNMENT</t>
  </si>
  <si>
    <t xml:space="preserve">    LOSSES</t>
  </si>
  <si>
    <t xml:space="preserve">    NON-HWY SALES</t>
  </si>
  <si>
    <t>GROSS S/F (DIESEL) TAXED</t>
  </si>
  <si>
    <t xml:space="preserve">  S/F (DIESEL) REFUNDS</t>
  </si>
  <si>
    <t xml:space="preserve">  LP GAS REFUNDS</t>
  </si>
  <si>
    <t>TOTAL GAS &amp; S/F (DIESEL) TAXED</t>
  </si>
  <si>
    <t>NET IFTA GALLONS</t>
  </si>
  <si>
    <t>TOTAL HIGHWAY GALLONS</t>
  </si>
  <si>
    <t>AVIATION RECEIVED</t>
  </si>
  <si>
    <t>NET AVIATION TAXED</t>
  </si>
  <si>
    <t>TOTAL HIGHWAY GALLONS (GAS &amp; DIESEL)</t>
  </si>
  <si>
    <t>GALLONS 2008</t>
  </si>
  <si>
    <t>GALLONS 2009</t>
  </si>
  <si>
    <t xml:space="preserve">  CUMULATIVE</t>
  </si>
  <si>
    <t xml:space="preserve">    INCREASE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</si>
  <si>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</si>
  <si>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</si>
  <si>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</si>
  <si>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</si>
  <si>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</si>
  <si>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</si>
  <si>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</si>
  <si>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</si>
  <si>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</si>
  <si>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</si>
  <si>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</si>
  <si>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</si>
  <si>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</si>
  <si>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GALLONS 2010</t>
  </si>
  <si>
    <t>YEAR TO DATE 2010</t>
  </si>
  <si>
    <t>YEAR TO DATE 2011</t>
  </si>
  <si>
    <t>GALLONS 2011</t>
  </si>
  <si>
    <t xml:space="preserve"> INCREASE 2011</t>
  </si>
  <si>
    <t xml:space="preserve"> OVER 2010 (%)</t>
  </si>
  <si>
    <t xml:space="preserve"> 11 OVER 10 (%)</t>
  </si>
  <si>
    <t>REFUNDS - SPECIAL FUEL</t>
  </si>
  <si>
    <t>GROSS S/F (DIESEL) RECEIVED</t>
  </si>
  <si>
    <t xml:space="preserve">  S/F (DIESEL) ALLOWANCE 2%</t>
  </si>
  <si>
    <t xml:space="preserve">   RETAIL</t>
  </si>
  <si>
    <t>NET S/F (DIESEL) TAXED</t>
  </si>
  <si>
    <t xml:space="preserve"> MISSOURI DEPARTMENT OF REVENUE</t>
  </si>
  <si>
    <t>OCTOBER 2011</t>
  </si>
  <si>
    <t>OCTOBER 2010</t>
  </si>
  <si>
    <t>ABOVE FIGURES COMPILED FROM MOTOR FUEL LICENSEE RECORDS OF THE MISSOURI DEPARTMENT OF REVENUE, TAXATION DIVISION, BY GERALD ROBINETT, NOVEMBER 15, 2011</t>
  </si>
  <si>
    <t xml:space="preserve">   COMMERICAL</t>
  </si>
  <si>
    <t>IFTA RECEIVED</t>
  </si>
  <si>
    <t>ABOVE FIGURES COMPILED FROM MOTOR FUEL LICENSEE RECORDS OF THE MISSOURI DEPARTMENT OF REVENUE, TAXATION DIVISION, BY GERALD ROBINETT, NOVEMBER 15, 2011.</t>
  </si>
  <si>
    <t xml:space="preserve">ABOVE FIGURES COMPILED FROM MOTOR FUEL LICENSEERECORDS OF THE MISSOURI DEPARTMENT OF REVENUE, TAXATION DIVISION, BY GERALD ROBINETT, NOVEMBER 15, 2011.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</si>
</sst>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2">
    <font>
      <sz val="10"/>
      <name val="Tahoma"/>
      <family val="0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Univers Cd (WN)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name val="Tahoma"/>
      <family val="0"/>
    </font>
    <font>
      <b/>
      <sz val="12"/>
      <color indexed="8"/>
      <name val="Univers Cd (WN)"/>
      <family val="0"/>
    </font>
    <font>
      <sz val="10"/>
      <color indexed="8"/>
      <name val="Univers Cd (WN)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sz val="9"/>
      <name val="Arial"/>
      <family val="2"/>
    </font>
    <font>
      <b/>
      <sz val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Continuous"/>
    </xf>
    <xf numFmtId="10" fontId="2" fillId="0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9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3" fillId="0" borderId="0" xfId="0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 applyProtection="1">
      <alignment vertical="center"/>
      <protection/>
    </xf>
    <xf numFmtId="49" fontId="4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7" fillId="0" borderId="0" xfId="0" applyFont="1" applyAlignment="1">
      <alignment/>
    </xf>
    <xf numFmtId="0" fontId="6" fillId="0" borderId="0" xfId="0" applyFont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Continuous" vertical="center"/>
      <protection/>
    </xf>
    <xf numFmtId="0" fontId="4" fillId="0" borderId="0" xfId="0" applyNumberFormat="1" applyFont="1" applyFill="1" applyBorder="1" applyAlignment="1" applyProtection="1">
      <alignment horizontal="centerContinuous"/>
      <protection/>
    </xf>
    <xf numFmtId="49" fontId="2" fillId="0" borderId="0" xfId="0" applyNumberFormat="1" applyFont="1" applyFill="1" applyBorder="1" applyAlignment="1" applyProtection="1">
      <alignment vertical="center"/>
      <protection/>
    </xf>
    <xf numFmtId="10" fontId="2" fillId="23" borderId="0" xfId="0" applyNumberFormat="1" applyFont="1" applyFill="1" applyBorder="1" applyAlignment="1" applyProtection="1">
      <alignment vertical="center"/>
      <protection/>
    </xf>
    <xf numFmtId="49" fontId="3" fillId="24" borderId="10" xfId="0" applyNumberFormat="1" applyFont="1" applyFill="1" applyBorder="1" applyAlignment="1" applyProtection="1">
      <alignment horizontal="center" vertical="center"/>
      <protection/>
    </xf>
    <xf numFmtId="8" fontId="2" fillId="0" borderId="11" xfId="0" applyNumberFormat="1" applyFont="1" applyBorder="1" applyAlignment="1" applyProtection="1">
      <alignment vertical="center"/>
      <protection/>
    </xf>
    <xf numFmtId="8" fontId="2" fillId="0" borderId="12" xfId="0" applyNumberFormat="1" applyFont="1" applyBorder="1" applyAlignment="1" applyProtection="1">
      <alignment horizontal="center" vertical="center"/>
      <protection/>
    </xf>
    <xf numFmtId="8" fontId="2" fillId="0" borderId="12" xfId="0" applyNumberFormat="1" applyFont="1" applyBorder="1" applyAlignment="1" applyProtection="1">
      <alignment vertical="center"/>
      <protection/>
    </xf>
    <xf numFmtId="8" fontId="2" fillId="24" borderId="13" xfId="0" applyNumberFormat="1" applyFont="1" applyFill="1" applyBorder="1" applyAlignment="1" applyProtection="1">
      <alignment horizontal="right" vertical="center"/>
      <protection/>
    </xf>
    <xf numFmtId="8" fontId="2" fillId="24" borderId="14" xfId="0" applyNumberFormat="1" applyFont="1" applyFill="1" applyBorder="1" applyAlignment="1" applyProtection="1">
      <alignment horizontal="right" vertical="center"/>
      <protection/>
    </xf>
    <xf numFmtId="8" fontId="2" fillId="24" borderId="15" xfId="0" applyNumberFormat="1" applyFont="1" applyFill="1" applyBorder="1" applyAlignment="1" applyProtection="1">
      <alignment horizontal="right" vertical="center"/>
      <protection/>
    </xf>
    <xf numFmtId="8" fontId="2" fillId="25" borderId="16" xfId="0" applyNumberFormat="1" applyFont="1" applyFill="1" applyBorder="1" applyAlignment="1" applyProtection="1">
      <alignment horizontal="right" vertical="center"/>
      <protection/>
    </xf>
    <xf numFmtId="8" fontId="2" fillId="25" borderId="11" xfId="0" applyNumberFormat="1" applyFont="1" applyFill="1" applyBorder="1" applyAlignment="1" applyProtection="1">
      <alignment horizontal="right" vertical="center"/>
      <protection/>
    </xf>
    <xf numFmtId="8" fontId="2" fillId="0" borderId="11" xfId="0" applyNumberFormat="1" applyFont="1" applyBorder="1" applyAlignment="1" applyProtection="1">
      <alignment horizontal="right" vertical="center"/>
      <protection/>
    </xf>
    <xf numFmtId="8" fontId="2" fillId="0" borderId="12" xfId="0" applyNumberFormat="1" applyFont="1" applyBorder="1" applyAlignment="1" applyProtection="1">
      <alignment horizontal="right" vertical="center"/>
      <protection/>
    </xf>
    <xf numFmtId="8" fontId="3" fillId="24" borderId="17" xfId="0" applyNumberFormat="1" applyFont="1" applyFill="1" applyBorder="1" applyAlignment="1" applyProtection="1">
      <alignment horizontal="right" vertical="center"/>
      <protection/>
    </xf>
    <xf numFmtId="8" fontId="3" fillId="24" borderId="18" xfId="0" applyNumberFormat="1" applyFont="1" applyFill="1" applyBorder="1" applyAlignment="1" applyProtection="1">
      <alignment horizontal="right" vertical="center"/>
      <protection/>
    </xf>
    <xf numFmtId="8" fontId="3" fillId="24" borderId="19" xfId="0" applyNumberFormat="1" applyFont="1" applyFill="1" applyBorder="1" applyAlignment="1" applyProtection="1">
      <alignment horizontal="right" vertical="center"/>
      <protection/>
    </xf>
    <xf numFmtId="8" fontId="2" fillId="25" borderId="12" xfId="0" applyNumberFormat="1" applyFont="1" applyFill="1" applyBorder="1" applyAlignment="1" applyProtection="1">
      <alignment horizontal="right" vertical="center"/>
      <protection/>
    </xf>
    <xf numFmtId="8" fontId="2" fillId="24" borderId="17" xfId="0" applyNumberFormat="1" applyFont="1" applyFill="1" applyBorder="1" applyAlignment="1" applyProtection="1">
      <alignment horizontal="right" vertical="center"/>
      <protection/>
    </xf>
    <xf numFmtId="8" fontId="2" fillId="0" borderId="20" xfId="0" applyNumberFormat="1" applyFont="1" applyBorder="1" applyAlignment="1" applyProtection="1">
      <alignment horizontal="right" vertical="center"/>
      <protection/>
    </xf>
    <xf numFmtId="8" fontId="2" fillId="0" borderId="21" xfId="0" applyNumberFormat="1" applyFont="1" applyBorder="1" applyAlignment="1" applyProtection="1">
      <alignment horizontal="right" vertical="center"/>
      <protection/>
    </xf>
    <xf numFmtId="8" fontId="2" fillId="25" borderId="19" xfId="0" applyNumberFormat="1" applyFont="1" applyFill="1" applyBorder="1" applyAlignment="1" applyProtection="1">
      <alignment horizontal="right" vertical="center"/>
      <protection/>
    </xf>
    <xf numFmtId="8" fontId="2" fillId="0" borderId="17" xfId="0" applyNumberFormat="1" applyFont="1" applyBorder="1" applyAlignment="1" applyProtection="1">
      <alignment horizontal="right" vertical="center"/>
      <protection/>
    </xf>
    <xf numFmtId="8" fontId="3" fillId="24" borderId="12" xfId="0" applyNumberFormat="1" applyFont="1" applyFill="1" applyBorder="1" applyAlignment="1" applyProtection="1">
      <alignment horizontal="right" vertical="center"/>
      <protection/>
    </xf>
    <xf numFmtId="8" fontId="3" fillId="0" borderId="11" xfId="0" applyNumberFormat="1" applyFont="1" applyBorder="1" applyAlignment="1" applyProtection="1">
      <alignment horizontal="right" vertical="center"/>
      <protection/>
    </xf>
    <xf numFmtId="8" fontId="3" fillId="0" borderId="12" xfId="0" applyNumberFormat="1" applyFont="1" applyBorder="1" applyAlignment="1" applyProtection="1">
      <alignment horizontal="right" vertical="center"/>
      <protection/>
    </xf>
    <xf numFmtId="8" fontId="3" fillId="24" borderId="11" xfId="0" applyNumberFormat="1" applyFont="1" applyFill="1" applyBorder="1" applyAlignment="1" applyProtection="1">
      <alignment horizontal="right" vertical="center"/>
      <protection/>
    </xf>
    <xf numFmtId="38" fontId="2" fillId="0" borderId="0" xfId="0" applyNumberFormat="1" applyFont="1" applyFill="1" applyAlignment="1">
      <alignment vertical="center"/>
    </xf>
    <xf numFmtId="0" fontId="2" fillId="24" borderId="0" xfId="0" applyFont="1" applyFill="1" applyAlignment="1">
      <alignment vertical="center"/>
    </xf>
    <xf numFmtId="37" fontId="2" fillId="24" borderId="0" xfId="0" applyNumberFormat="1" applyFont="1" applyFill="1" applyBorder="1" applyAlignment="1" applyProtection="1">
      <alignment vertical="center"/>
      <protection/>
    </xf>
    <xf numFmtId="38" fontId="2" fillId="24" borderId="0" xfId="0" applyNumberFormat="1" applyFont="1" applyFill="1" applyAlignment="1" applyProtection="1">
      <alignment vertical="center"/>
      <protection/>
    </xf>
    <xf numFmtId="10" fontId="2" fillId="24" borderId="0" xfId="0" applyNumberFormat="1" applyFont="1" applyFill="1" applyAlignment="1" applyProtection="1">
      <alignment vertical="center"/>
      <protection/>
    </xf>
    <xf numFmtId="10" fontId="2" fillId="24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vertical="center"/>
    </xf>
    <xf numFmtId="38" fontId="2" fillId="0" borderId="0" xfId="0" applyNumberFormat="1" applyFont="1" applyAlignment="1" applyProtection="1">
      <alignment vertical="center"/>
      <protection/>
    </xf>
    <xf numFmtId="10" fontId="2" fillId="0" borderId="0" xfId="0" applyNumberFormat="1" applyFont="1" applyBorder="1" applyAlignment="1" applyProtection="1">
      <alignment vertical="center"/>
      <protection/>
    </xf>
    <xf numFmtId="37" fontId="2" fillId="24" borderId="0" xfId="0" applyNumberFormat="1" applyFont="1" applyFill="1" applyAlignment="1" applyProtection="1">
      <alignment vertical="center"/>
      <protection/>
    </xf>
    <xf numFmtId="38" fontId="2" fillId="0" borderId="0" xfId="0" applyNumberFormat="1" applyFont="1" applyAlignment="1">
      <alignment/>
    </xf>
    <xf numFmtId="0" fontId="5" fillId="0" borderId="0" xfId="0" applyFont="1" applyAlignment="1">
      <alignment/>
    </xf>
    <xf numFmtId="38" fontId="5" fillId="0" borderId="0" xfId="0" applyNumberFormat="1" applyFont="1" applyAlignment="1">
      <alignment/>
    </xf>
    <xf numFmtId="38" fontId="2" fillId="24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>
      <alignment vertical="center"/>
    </xf>
    <xf numFmtId="38" fontId="2" fillId="0" borderId="0" xfId="0" applyNumberFormat="1" applyFont="1" applyFill="1" applyAlignment="1">
      <alignment/>
    </xf>
    <xf numFmtId="10" fontId="2" fillId="0" borderId="0" xfId="0" applyNumberFormat="1" applyFont="1" applyFill="1" applyAlignment="1" applyProtection="1">
      <alignment vertical="center"/>
      <protection/>
    </xf>
    <xf numFmtId="37" fontId="2" fillId="0" borderId="0" xfId="0" applyNumberFormat="1" applyFont="1" applyFill="1" applyAlignment="1">
      <alignment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38" fontId="2" fillId="24" borderId="0" xfId="0" applyNumberFormat="1" applyFont="1" applyFill="1" applyBorder="1" applyAlignment="1" applyProtection="1">
      <alignment vertical="center"/>
      <protection/>
    </xf>
    <xf numFmtId="38" fontId="2" fillId="0" borderId="0" xfId="0" applyNumberFormat="1" applyFont="1" applyBorder="1" applyAlignment="1" applyProtection="1">
      <alignment vertical="center"/>
      <protection/>
    </xf>
    <xf numFmtId="38" fontId="2" fillId="0" borderId="0" xfId="0" applyNumberFormat="1" applyFont="1" applyFill="1" applyAlignment="1" applyProtection="1">
      <alignment vertical="center"/>
      <protection/>
    </xf>
    <xf numFmtId="10" fontId="2" fillId="0" borderId="0" xfId="0" applyNumberFormat="1" applyFont="1" applyFill="1" applyAlignment="1" applyProtection="1">
      <alignment vertical="center"/>
      <protection/>
    </xf>
    <xf numFmtId="38" fontId="2" fillId="0" borderId="0" xfId="0" applyNumberFormat="1" applyFont="1" applyFill="1" applyBorder="1" applyAlignment="1" applyProtection="1">
      <alignment vertical="center"/>
      <protection/>
    </xf>
    <xf numFmtId="37" fontId="2" fillId="0" borderId="0" xfId="0" applyNumberFormat="1" applyFont="1" applyAlignment="1" applyProtection="1">
      <alignment/>
      <protection/>
    </xf>
    <xf numFmtId="37" fontId="2" fillId="0" borderId="0" xfId="0" applyNumberFormat="1" applyFont="1" applyFill="1" applyAlignment="1">
      <alignment/>
    </xf>
    <xf numFmtId="10" fontId="2" fillId="0" borderId="0" xfId="0" applyNumberFormat="1" applyFont="1" applyFill="1" applyAlignment="1">
      <alignment vertical="center"/>
    </xf>
    <xf numFmtId="0" fontId="5" fillId="0" borderId="0" xfId="0" applyFont="1" applyAlignment="1">
      <alignment horizontal="centerContinuous"/>
    </xf>
    <xf numFmtId="49" fontId="2" fillId="24" borderId="0" xfId="0" applyNumberFormat="1" applyFont="1" applyFill="1" applyAlignment="1">
      <alignment vertical="center"/>
    </xf>
    <xf numFmtId="38" fontId="2" fillId="0" borderId="0" xfId="0" applyNumberFormat="1" applyFont="1" applyAlignment="1" applyProtection="1">
      <alignment horizontal="right" vertical="center"/>
      <protection/>
    </xf>
    <xf numFmtId="38" fontId="2" fillId="0" borderId="22" xfId="0" applyNumberFormat="1" applyFont="1" applyBorder="1" applyAlignment="1" applyProtection="1">
      <alignment horizontal="right" vertical="center"/>
      <protection/>
    </xf>
    <xf numFmtId="38" fontId="2" fillId="24" borderId="0" xfId="0" applyNumberFormat="1" applyFont="1" applyFill="1" applyAlignment="1">
      <alignment horizontal="right" vertical="center"/>
    </xf>
    <xf numFmtId="38" fontId="2" fillId="24" borderId="22" xfId="0" applyNumberFormat="1" applyFont="1" applyFill="1" applyBorder="1" applyAlignment="1">
      <alignment horizontal="right" vertical="center"/>
    </xf>
    <xf numFmtId="0" fontId="2" fillId="0" borderId="23" xfId="0" applyFont="1" applyFill="1" applyBorder="1" applyAlignment="1">
      <alignment vertical="center"/>
    </xf>
    <xf numFmtId="38" fontId="2" fillId="0" borderId="23" xfId="0" applyNumberFormat="1" applyFont="1" applyBorder="1" applyAlignment="1" applyProtection="1">
      <alignment horizontal="right" vertical="center"/>
      <protection/>
    </xf>
    <xf numFmtId="38" fontId="2" fillId="0" borderId="24" xfId="0" applyNumberFormat="1" applyFont="1" applyBorder="1" applyAlignment="1" applyProtection="1">
      <alignment horizontal="right" vertical="center"/>
      <protection/>
    </xf>
    <xf numFmtId="37" fontId="2" fillId="0" borderId="23" xfId="0" applyNumberFormat="1" applyFont="1" applyBorder="1" applyAlignment="1" applyProtection="1">
      <alignment vertical="center"/>
      <protection/>
    </xf>
    <xf numFmtId="38" fontId="2" fillId="24" borderId="0" xfId="0" applyNumberFormat="1" applyFont="1" applyFill="1" applyAlignment="1">
      <alignment vertical="center"/>
    </xf>
    <xf numFmtId="0" fontId="2" fillId="0" borderId="0" xfId="0" applyFont="1" applyAlignment="1">
      <alignment/>
    </xf>
    <xf numFmtId="49" fontId="2" fillId="24" borderId="22" xfId="0" applyNumberFormat="1" applyFont="1" applyFill="1" applyBorder="1" applyAlignment="1">
      <alignment vertical="center"/>
    </xf>
    <xf numFmtId="0" fontId="3" fillId="0" borderId="12" xfId="0" applyFont="1" applyBorder="1" applyAlignment="1" applyProtection="1">
      <alignment/>
      <protection/>
    </xf>
    <xf numFmtId="8" fontId="3" fillId="24" borderId="25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Alignment="1">
      <alignment horizontal="center" vertical="center" readingOrder="1"/>
    </xf>
    <xf numFmtId="0" fontId="0" fillId="0" borderId="0" xfId="0" applyAlignment="1">
      <alignment horizontal="center" vertical="center" readingOrder="1"/>
    </xf>
    <xf numFmtId="0" fontId="3" fillId="0" borderId="0" xfId="0" applyFont="1" applyFill="1" applyAlignment="1" applyProtection="1">
      <alignment vertical="center"/>
      <protection/>
    </xf>
    <xf numFmtId="49" fontId="3" fillId="24" borderId="10" xfId="0" applyNumberFormat="1" applyFont="1" applyFill="1" applyBorder="1" applyAlignment="1" applyProtection="1">
      <alignment horizontal="left" vertical="center"/>
      <protection/>
    </xf>
    <xf numFmtId="8" fontId="2" fillId="0" borderId="26" xfId="0" applyNumberFormat="1" applyFont="1" applyBorder="1" applyAlignment="1" applyProtection="1">
      <alignment horizontal="center" vertical="center"/>
      <protection/>
    </xf>
    <xf numFmtId="8" fontId="3" fillId="24" borderId="14" xfId="0" applyNumberFormat="1" applyFont="1" applyFill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/>
      <protection/>
    </xf>
    <xf numFmtId="0" fontId="3" fillId="26" borderId="11" xfId="0" applyFont="1" applyFill="1" applyBorder="1" applyAlignment="1" applyProtection="1">
      <alignment vertical="center"/>
      <protection/>
    </xf>
    <xf numFmtId="8" fontId="3" fillId="24" borderId="19" xfId="0" applyNumberFormat="1" applyFont="1" applyFill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8" fontId="3" fillId="24" borderId="11" xfId="0" applyNumberFormat="1" applyFont="1" applyFill="1" applyBorder="1" applyAlignment="1" applyProtection="1">
      <alignment horizontal="left" vertical="center"/>
      <protection/>
    </xf>
    <xf numFmtId="8" fontId="3" fillId="24" borderId="25" xfId="0" applyNumberFormat="1" applyFont="1" applyFill="1" applyBorder="1" applyAlignment="1" applyProtection="1">
      <alignment horizontal="left" vertical="center"/>
      <protection/>
    </xf>
    <xf numFmtId="0" fontId="30" fillId="0" borderId="0" xfId="0" applyFont="1" applyAlignment="1">
      <alignment horizontal="centerContinuous" vertical="center"/>
    </xf>
    <xf numFmtId="0" fontId="31" fillId="0" borderId="0" xfId="0" applyFont="1" applyAlignment="1">
      <alignment horizontal="centerContinuous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WYCOL%20JUL%20-SE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WYGAL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WYCOL%20OCT%20-%20DE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WYGAL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% JUL"/>
      <sheetName val="17% JUL"/>
      <sheetName val=" 0% JUL"/>
      <sheetName val="SUM JUL 2011"/>
      <sheetName val="9% AUG"/>
      <sheetName val="17% AUG"/>
      <sheetName val="0% AUG"/>
      <sheetName val="SUM AUG 2011"/>
      <sheetName val="9% SEP"/>
      <sheetName val="17% SEP"/>
      <sheetName val="0% SEP"/>
      <sheetName val="SUM SEP 2011"/>
    </sheetNames>
    <sheetDataSet>
      <sheetData sheetId="11">
        <row r="7">
          <cell r="D7">
            <v>386549020.97</v>
          </cell>
          <cell r="E7">
            <v>398656331.99</v>
          </cell>
        </row>
        <row r="8">
          <cell r="D8">
            <v>144762370.07999998</v>
          </cell>
          <cell r="E8">
            <v>145669652.13</v>
          </cell>
        </row>
        <row r="13">
          <cell r="D13">
            <v>-3154804.5999999996</v>
          </cell>
          <cell r="E13">
            <v>-3376590.35</v>
          </cell>
        </row>
        <row r="14">
          <cell r="D14">
            <v>-4878792.71</v>
          </cell>
          <cell r="E14">
            <v>-4913514.762999999</v>
          </cell>
        </row>
        <row r="15">
          <cell r="D15">
            <v>-106.25</v>
          </cell>
          <cell r="E15">
            <v>0</v>
          </cell>
        </row>
        <row r="21">
          <cell r="D21">
            <v>383424.74</v>
          </cell>
          <cell r="E21">
            <v>585079.38</v>
          </cell>
        </row>
        <row r="22">
          <cell r="D22">
            <v>-18202842.060000002</v>
          </cell>
          <cell r="E22">
            <v>-20926692.75</v>
          </cell>
        </row>
        <row r="27">
          <cell r="D27">
            <v>193410.47</v>
          </cell>
          <cell r="E27">
            <v>199370</v>
          </cell>
        </row>
        <row r="28">
          <cell r="D28">
            <v>-5091.07</v>
          </cell>
          <cell r="E28">
            <v>-3428.5400000000004</v>
          </cell>
        </row>
        <row r="30">
          <cell r="D30">
            <v>181747.19999999998</v>
          </cell>
          <cell r="E30">
            <v>182551.24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% JUL"/>
      <sheetName val="17% JUL"/>
      <sheetName val="0% JUL"/>
      <sheetName val="SUM JUL 11"/>
      <sheetName val="9% AUG"/>
      <sheetName val="17% AUG"/>
      <sheetName val="0% AUG"/>
      <sheetName val="SUM AUG 11"/>
      <sheetName val="9% SEPT"/>
      <sheetName val="17% SEPT"/>
      <sheetName val="0% SEPT"/>
      <sheetName val="SUM SEPT 11"/>
    </sheetNames>
    <sheetDataSet>
      <sheetData sheetId="11">
        <row r="5">
          <cell r="G5">
            <v>2547679507</v>
          </cell>
          <cell r="I5">
            <v>2644578668</v>
          </cell>
        </row>
        <row r="7">
          <cell r="F7">
            <v>199703625</v>
          </cell>
          <cell r="H7">
            <v>223148651</v>
          </cell>
        </row>
        <row r="8">
          <cell r="F8">
            <v>0</v>
          </cell>
          <cell r="H8">
            <v>0</v>
          </cell>
        </row>
        <row r="13">
          <cell r="F13">
            <v>2634967</v>
          </cell>
          <cell r="H13">
            <v>2702916</v>
          </cell>
        </row>
        <row r="15">
          <cell r="F15">
            <v>69335303</v>
          </cell>
          <cell r="H15">
            <v>71381651</v>
          </cell>
        </row>
        <row r="19">
          <cell r="F19">
            <v>3289694</v>
          </cell>
          <cell r="H19">
            <v>3236013</v>
          </cell>
        </row>
        <row r="20">
          <cell r="F20">
            <v>0</v>
          </cell>
          <cell r="H20">
            <v>0</v>
          </cell>
        </row>
        <row r="21">
          <cell r="F21">
            <v>16950</v>
          </cell>
          <cell r="H21">
            <v>22429</v>
          </cell>
        </row>
        <row r="22">
          <cell r="F22">
            <v>4065185</v>
          </cell>
          <cell r="H22">
            <v>3684956</v>
          </cell>
        </row>
        <row r="23">
          <cell r="F23">
            <v>4580362</v>
          </cell>
          <cell r="H23">
            <v>4081783</v>
          </cell>
        </row>
        <row r="24">
          <cell r="F24">
            <v>4872330</v>
          </cell>
          <cell r="H24">
            <v>6850295</v>
          </cell>
        </row>
        <row r="25">
          <cell r="F25">
            <v>1733153</v>
          </cell>
          <cell r="H25">
            <v>1986820</v>
          </cell>
        </row>
        <row r="31">
          <cell r="G31">
            <v>1189739591</v>
          </cell>
          <cell r="I31">
            <v>1186938339</v>
          </cell>
        </row>
        <row r="32">
          <cell r="F32">
            <v>95377290</v>
          </cell>
          <cell r="H32">
            <v>101661470</v>
          </cell>
        </row>
        <row r="33">
          <cell r="F33">
            <v>288880</v>
          </cell>
          <cell r="H33">
            <v>696623</v>
          </cell>
        </row>
        <row r="34">
          <cell r="F34">
            <v>0</v>
          </cell>
          <cell r="H34">
            <v>0</v>
          </cell>
        </row>
        <row r="35">
          <cell r="F35">
            <v>224534787</v>
          </cell>
          <cell r="H35">
            <v>209594662</v>
          </cell>
        </row>
        <row r="37">
          <cell r="F37">
            <v>17150367</v>
          </cell>
          <cell r="H37">
            <v>17252396</v>
          </cell>
        </row>
        <row r="40">
          <cell r="F40">
            <v>28698780</v>
          </cell>
          <cell r="H40">
            <v>28903028</v>
          </cell>
        </row>
        <row r="41">
          <cell r="F41">
            <v>625</v>
          </cell>
          <cell r="H41">
            <v>0</v>
          </cell>
        </row>
        <row r="43">
          <cell r="F43">
            <v>28699405</v>
          </cell>
          <cell r="H43">
            <v>28903028</v>
          </cell>
        </row>
        <row r="48">
          <cell r="G48">
            <v>2255442</v>
          </cell>
          <cell r="I48">
            <v>3441643</v>
          </cell>
        </row>
        <row r="49">
          <cell r="G49">
            <v>-107075542</v>
          </cell>
          <cell r="I49">
            <v>-123098193</v>
          </cell>
        </row>
        <row r="54">
          <cell r="G54">
            <v>2150741</v>
          </cell>
          <cell r="I54">
            <v>2217032</v>
          </cell>
        </row>
        <row r="55">
          <cell r="G55">
            <v>-56567</v>
          </cell>
          <cell r="I55">
            <v>-38095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% OCT"/>
      <sheetName val="17% OCT"/>
      <sheetName val="0% OCT"/>
      <sheetName val="SUM OCT 2011"/>
      <sheetName val="9% NOV"/>
      <sheetName val="17% NOV"/>
      <sheetName val="0% NOV"/>
      <sheetName val="SUM NOV 2011"/>
      <sheetName val="9% DEC"/>
      <sheetName val="17% DEC"/>
      <sheetName val="0% DEC"/>
      <sheetName val="SUM DEC 2011"/>
    </sheetNames>
    <sheetDataSet>
      <sheetData sheetId="0">
        <row r="7">
          <cell r="B7">
            <v>0</v>
          </cell>
        </row>
        <row r="8">
          <cell r="B8">
            <v>0</v>
          </cell>
        </row>
        <row r="13">
          <cell r="B13">
            <v>0</v>
          </cell>
        </row>
        <row r="14">
          <cell r="B14">
            <v>0</v>
          </cell>
        </row>
        <row r="15">
          <cell r="B15">
            <v>0</v>
          </cell>
        </row>
        <row r="21">
          <cell r="B21">
            <v>0</v>
          </cell>
        </row>
        <row r="22">
          <cell r="B22">
            <v>0</v>
          </cell>
        </row>
        <row r="27">
          <cell r="B27">
            <v>31199</v>
          </cell>
        </row>
        <row r="28">
          <cell r="B28">
            <v>-707</v>
          </cell>
        </row>
      </sheetData>
      <sheetData sheetId="1">
        <row r="7">
          <cell r="B7">
            <v>42742367</v>
          </cell>
        </row>
        <row r="8">
          <cell r="B8">
            <v>15869925.42</v>
          </cell>
        </row>
        <row r="13">
          <cell r="B13">
            <v>-161246.18</v>
          </cell>
        </row>
        <row r="14">
          <cell r="B14">
            <v>-550211.27</v>
          </cell>
        </row>
        <row r="15">
          <cell r="B15">
            <v>0</v>
          </cell>
        </row>
        <row r="21">
          <cell r="B21">
            <v>24116.67</v>
          </cell>
        </row>
        <row r="22">
          <cell r="B22">
            <v>-480408.94</v>
          </cell>
        </row>
        <row r="27">
          <cell r="B27">
            <v>0</v>
          </cell>
        </row>
        <row r="28">
          <cell r="B28">
            <v>0</v>
          </cell>
        </row>
      </sheetData>
      <sheetData sheetId="2">
        <row r="7">
          <cell r="B7">
            <v>0</v>
          </cell>
        </row>
        <row r="8">
          <cell r="B8">
            <v>0</v>
          </cell>
        </row>
        <row r="13">
          <cell r="B13">
            <v>0</v>
          </cell>
        </row>
        <row r="14">
          <cell r="B14">
            <v>0</v>
          </cell>
        </row>
        <row r="15">
          <cell r="B15">
            <v>0</v>
          </cell>
        </row>
        <row r="21">
          <cell r="B21">
            <v>0</v>
          </cell>
        </row>
        <row r="22">
          <cell r="B22">
            <v>0</v>
          </cell>
        </row>
        <row r="27">
          <cell r="B27">
            <v>0</v>
          </cell>
        </row>
        <row r="28">
          <cell r="B28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9% OCT"/>
      <sheetName val="17% OCT"/>
      <sheetName val="0% OCT"/>
      <sheetName val="SUM OCT 11"/>
      <sheetName val="9% NOV"/>
      <sheetName val="17% NOV"/>
      <sheetName val="0% NOV"/>
      <sheetName val="SUM NOV 11"/>
      <sheetName val="9% DEC"/>
      <sheetName val="17%DEC"/>
      <sheetName val="0% DEC"/>
      <sheetName val="SUM DEC 11"/>
    </sheetNames>
    <sheetDataSet>
      <sheetData sheetId="0">
        <row r="5">
          <cell r="C5">
            <v>0</v>
          </cell>
        </row>
        <row r="7">
          <cell r="B7">
            <v>0</v>
          </cell>
        </row>
        <row r="8">
          <cell r="B8">
            <v>0</v>
          </cell>
        </row>
        <row r="13">
          <cell r="B13">
            <v>0</v>
          </cell>
        </row>
        <row r="15">
          <cell r="B15">
            <v>0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0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31">
          <cell r="C31">
            <v>0</v>
          </cell>
        </row>
        <row r="32">
          <cell r="B32">
            <v>0</v>
          </cell>
        </row>
        <row r="33">
          <cell r="B33">
            <v>0</v>
          </cell>
        </row>
        <row r="34">
          <cell r="B34">
            <v>0</v>
          </cell>
        </row>
        <row r="35">
          <cell r="B35">
            <v>0</v>
          </cell>
        </row>
        <row r="37">
          <cell r="B37">
            <v>0</v>
          </cell>
        </row>
        <row r="40">
          <cell r="B40">
            <v>0</v>
          </cell>
        </row>
        <row r="41">
          <cell r="B41">
            <v>0</v>
          </cell>
        </row>
        <row r="48">
          <cell r="C48">
            <v>0</v>
          </cell>
        </row>
        <row r="49">
          <cell r="C49">
            <v>0</v>
          </cell>
        </row>
        <row r="54">
          <cell r="C54">
            <v>346967</v>
          </cell>
        </row>
        <row r="55">
          <cell r="C55">
            <v>-7856</v>
          </cell>
        </row>
      </sheetData>
      <sheetData sheetId="1">
        <row r="5">
          <cell r="C5">
            <v>281937649</v>
          </cell>
        </row>
        <row r="7">
          <cell r="B7">
            <v>22210159</v>
          </cell>
        </row>
        <row r="8">
          <cell r="B8">
            <v>0</v>
          </cell>
        </row>
        <row r="13">
          <cell r="B13">
            <v>363455</v>
          </cell>
        </row>
        <row r="15">
          <cell r="B15">
            <v>7652723</v>
          </cell>
        </row>
        <row r="19">
          <cell r="B19">
            <v>113533</v>
          </cell>
        </row>
        <row r="20">
          <cell r="B20">
            <v>0</v>
          </cell>
        </row>
        <row r="21">
          <cell r="B21">
            <v>0</v>
          </cell>
        </row>
        <row r="22">
          <cell r="B22">
            <v>271659</v>
          </cell>
        </row>
        <row r="23">
          <cell r="B23">
            <v>75847</v>
          </cell>
        </row>
        <row r="24">
          <cell r="B24">
            <v>381053</v>
          </cell>
        </row>
        <row r="25">
          <cell r="B25">
            <v>106415</v>
          </cell>
        </row>
        <row r="31">
          <cell r="C31">
            <v>134617199</v>
          </cell>
        </row>
        <row r="32">
          <cell r="B32">
            <v>11468065</v>
          </cell>
        </row>
        <row r="33">
          <cell r="B33">
            <v>41597</v>
          </cell>
        </row>
        <row r="34">
          <cell r="B34">
            <v>0</v>
          </cell>
        </row>
        <row r="35">
          <cell r="B35">
            <v>27786533</v>
          </cell>
        </row>
        <row r="37">
          <cell r="B37">
            <v>1873895</v>
          </cell>
        </row>
        <row r="40">
          <cell r="B40">
            <v>3236537</v>
          </cell>
        </row>
        <row r="41">
          <cell r="B41">
            <v>0</v>
          </cell>
        </row>
        <row r="48">
          <cell r="C48">
            <v>141863</v>
          </cell>
        </row>
        <row r="49">
          <cell r="C49">
            <v>-2825935</v>
          </cell>
        </row>
        <row r="54">
          <cell r="C54">
            <v>0</v>
          </cell>
        </row>
        <row r="55">
          <cell r="C55">
            <v>0</v>
          </cell>
        </row>
      </sheetData>
      <sheetData sheetId="2">
        <row r="5">
          <cell r="C5">
            <v>0</v>
          </cell>
        </row>
        <row r="7">
          <cell r="B7">
            <v>0</v>
          </cell>
        </row>
        <row r="8">
          <cell r="B8">
            <v>0</v>
          </cell>
        </row>
        <row r="13">
          <cell r="B13">
            <v>0</v>
          </cell>
        </row>
        <row r="15">
          <cell r="B15">
            <v>0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0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31">
          <cell r="C31">
            <v>0</v>
          </cell>
        </row>
        <row r="32">
          <cell r="B32">
            <v>0</v>
          </cell>
        </row>
        <row r="33">
          <cell r="B33">
            <v>0</v>
          </cell>
        </row>
        <row r="34">
          <cell r="B34">
            <v>0</v>
          </cell>
        </row>
        <row r="35">
          <cell r="B35">
            <v>0</v>
          </cell>
        </row>
        <row r="37">
          <cell r="B37">
            <v>0</v>
          </cell>
        </row>
        <row r="40">
          <cell r="B40">
            <v>0</v>
          </cell>
        </row>
        <row r="41">
          <cell r="B41">
            <v>0</v>
          </cell>
        </row>
        <row r="48">
          <cell r="C48">
            <v>0</v>
          </cell>
        </row>
        <row r="49">
          <cell r="C49">
            <v>0</v>
          </cell>
        </row>
        <row r="54">
          <cell r="C54">
            <v>0</v>
          </cell>
        </row>
        <row r="55">
          <cell r="C5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0.7109375" style="0" customWidth="1"/>
    <col min="2" max="4" width="25.7109375" style="0" customWidth="1"/>
    <col min="5" max="5" width="28.140625" style="0" customWidth="1"/>
  </cols>
  <sheetData>
    <row r="1" spans="1:5" ht="15.75">
      <c r="A1" s="1" t="s">
        <v>76</v>
      </c>
      <c r="B1" s="1"/>
      <c r="C1" s="6"/>
      <c r="D1" s="7"/>
      <c r="E1" s="8"/>
    </row>
    <row r="2" spans="1:5" ht="15.75">
      <c r="A2" s="1" t="s">
        <v>0</v>
      </c>
      <c r="B2" s="1"/>
      <c r="C2" s="6"/>
      <c r="D2" s="7"/>
      <c r="E2" s="1"/>
    </row>
    <row r="3" spans="1:5" ht="15.75">
      <c r="A3" s="94" t="s">
        <v>1</v>
      </c>
      <c r="B3" s="9"/>
      <c r="C3" s="9"/>
      <c r="D3" s="9"/>
      <c r="E3" s="10"/>
    </row>
    <row r="4" spans="1:5" ht="15.75">
      <c r="A4" s="10"/>
      <c r="B4" s="9"/>
      <c r="C4" s="9"/>
      <c r="D4" s="9"/>
      <c r="E4" s="10"/>
    </row>
    <row r="5" spans="1:5" ht="15.75">
      <c r="A5" s="95"/>
      <c r="B5" s="24" t="s">
        <v>77</v>
      </c>
      <c r="C5" s="24" t="s">
        <v>78</v>
      </c>
      <c r="D5" s="24" t="s">
        <v>66</v>
      </c>
      <c r="E5" s="24" t="s">
        <v>65</v>
      </c>
    </row>
    <row r="6" spans="1:5" ht="15.75">
      <c r="A6" s="90"/>
      <c r="B6" s="25"/>
      <c r="C6" s="26"/>
      <c r="D6" s="27"/>
      <c r="E6" s="96"/>
    </row>
    <row r="7" spans="1:5" ht="15.75">
      <c r="A7" s="97" t="s">
        <v>2</v>
      </c>
      <c r="B7" s="28">
        <f>SUM('[3]9% OCT'!B7+'[3]0% OCT'!B7+'[3]17% OCT'!B7)</f>
        <v>42742367</v>
      </c>
      <c r="C7" s="29">
        <v>43684032.15</v>
      </c>
      <c r="D7" s="29">
        <f>B7+'[1]SUM SEP 2011'!$D$7</f>
        <v>429291387.97</v>
      </c>
      <c r="E7" s="30">
        <f>C7+'[1]SUM SEP 2011'!$E$7</f>
        <v>442340364.14</v>
      </c>
    </row>
    <row r="8" spans="1:5" ht="15.75">
      <c r="A8" s="98" t="s">
        <v>3</v>
      </c>
      <c r="B8" s="31">
        <f>SUM('[3]9% OCT'!B8+'[3]0% OCT'!B8+'[3]17% OCT'!B8)</f>
        <v>15869925.42</v>
      </c>
      <c r="C8" s="32">
        <v>16546077.459999999</v>
      </c>
      <c r="D8" s="33">
        <f>B8+'[1]SUM SEP 2011'!$D$8</f>
        <v>160632295.49999997</v>
      </c>
      <c r="E8" s="34">
        <f>C8+'[1]SUM SEP 2011'!$E$8</f>
        <v>162215729.59</v>
      </c>
    </row>
    <row r="9" spans="1:5" ht="16.5" thickBot="1">
      <c r="A9" s="37"/>
      <c r="B9" s="36"/>
      <c r="C9" s="37"/>
      <c r="D9" s="37"/>
      <c r="E9" s="35"/>
    </row>
    <row r="10" spans="1:5" ht="16.5" thickTop="1">
      <c r="A10" s="99"/>
      <c r="B10" s="32"/>
      <c r="C10" s="32"/>
      <c r="D10" s="38"/>
      <c r="E10" s="38"/>
    </row>
    <row r="11" spans="1:5" ht="16.5" thickBot="1">
      <c r="A11" s="100" t="s">
        <v>4</v>
      </c>
      <c r="B11" s="35">
        <f>SUM(B7:B8)</f>
        <v>58612292.42</v>
      </c>
      <c r="C11" s="35">
        <v>60230109.61</v>
      </c>
      <c r="D11" s="35">
        <f>SUM(D7:D8)</f>
        <v>589923683.47</v>
      </c>
      <c r="E11" s="35">
        <f>SUM(E7:E8)</f>
        <v>604556093.73</v>
      </c>
    </row>
    <row r="12" spans="1:5" ht="16.5" thickTop="1">
      <c r="A12" s="99"/>
      <c r="B12" s="32"/>
      <c r="C12" s="32"/>
      <c r="D12" s="38"/>
      <c r="E12" s="38"/>
    </row>
    <row r="13" spans="1:5" ht="15.75">
      <c r="A13" s="97" t="s">
        <v>5</v>
      </c>
      <c r="B13" s="29">
        <f>SUM('[3]9% OCT'!B13+'[3]0% OCT'!B13+'[3]17% OCT'!B13)</f>
        <v>-161246.18</v>
      </c>
      <c r="C13" s="29">
        <v>-125321.45</v>
      </c>
      <c r="D13" s="29">
        <f>B13+'[1]SUM SEP 2011'!$D$13</f>
        <v>-3316050.78</v>
      </c>
      <c r="E13" s="29">
        <f>C13+'[1]SUM SEP 2011'!$E$13</f>
        <v>-3501911.8000000003</v>
      </c>
    </row>
    <row r="14" spans="1:5" ht="15.75">
      <c r="A14" s="99" t="s">
        <v>71</v>
      </c>
      <c r="B14" s="32">
        <f>SUM('[3]9% OCT'!B14+'[3]0% OCT'!B14+'[3]17% OCT'!B14)</f>
        <v>-550211.27</v>
      </c>
      <c r="C14" s="32">
        <v>-390548.39</v>
      </c>
      <c r="D14" s="38">
        <f>B14+'[1]SUM SEP 2011'!$D$14</f>
        <v>-5429003.98</v>
      </c>
      <c r="E14" s="38">
        <f>C14+'[1]SUM SEP 2011'!$E$14</f>
        <v>-5304063.152999999</v>
      </c>
    </row>
    <row r="15" spans="1:5" ht="16.5" thickBot="1">
      <c r="A15" s="100" t="s">
        <v>6</v>
      </c>
      <c r="B15" s="39">
        <f>SUM('[3]9% OCT'!B15+'[3]0% OCT'!B15+'[3]17% OCT'!B15)</f>
        <v>0</v>
      </c>
      <c r="C15" s="39">
        <v>0</v>
      </c>
      <c r="D15" s="39">
        <f>B15+'[1]SUM SEP 2011'!$D$15</f>
        <v>-106.25</v>
      </c>
      <c r="E15" s="39">
        <f>C15+'[1]SUM SEP 2011'!$E$15</f>
        <v>0</v>
      </c>
    </row>
    <row r="16" spans="1:5" ht="16.5" thickTop="1">
      <c r="A16" s="101"/>
      <c r="B16" s="40"/>
      <c r="C16" s="40"/>
      <c r="D16" s="41"/>
      <c r="E16" s="41"/>
    </row>
    <row r="17" spans="1:5" ht="16.5" thickBot="1">
      <c r="A17" s="100" t="s">
        <v>7</v>
      </c>
      <c r="B17" s="35">
        <f>SUM(B13:B15)</f>
        <v>-711457.45</v>
      </c>
      <c r="C17" s="35">
        <v>-515869.84</v>
      </c>
      <c r="D17" s="35">
        <f>SUM(D13:D15)</f>
        <v>-8745161.01</v>
      </c>
      <c r="E17" s="35">
        <f>SUM(E13:E15)</f>
        <v>-8805974.953</v>
      </c>
    </row>
    <row r="18" spans="1:5" ht="16.5" thickTop="1">
      <c r="A18" s="101"/>
      <c r="B18" s="40"/>
      <c r="C18" s="40"/>
      <c r="D18" s="41"/>
      <c r="E18" s="41"/>
    </row>
    <row r="19" spans="1:5" ht="16.5" thickBot="1">
      <c r="A19" s="100" t="s">
        <v>8</v>
      </c>
      <c r="B19" s="35">
        <f>B11+B17</f>
        <v>57900834.97</v>
      </c>
      <c r="C19" s="35">
        <v>59714239.769999996</v>
      </c>
      <c r="D19" s="35">
        <f>D11+D17</f>
        <v>581178522.46</v>
      </c>
      <c r="E19" s="35">
        <f>E11+E17</f>
        <v>595750118.7770001</v>
      </c>
    </row>
    <row r="20" spans="1:5" ht="16.5" thickTop="1">
      <c r="A20" s="101"/>
      <c r="B20" s="40"/>
      <c r="C20" s="40"/>
      <c r="D20" s="41"/>
      <c r="E20" s="41"/>
    </row>
    <row r="21" spans="1:5" ht="15.75">
      <c r="A21" s="97" t="s">
        <v>9</v>
      </c>
      <c r="B21" s="29">
        <f>SUM('[3]9% OCT'!B21+'[3]0% OCT'!B21+'[3]17% OCT'!B21)</f>
        <v>24116.67</v>
      </c>
      <c r="C21" s="29">
        <v>42612.63</v>
      </c>
      <c r="D21" s="29">
        <f>B21+'[1]SUM SEP 2011'!$D$21</f>
        <v>407541.41</v>
      </c>
      <c r="E21" s="29">
        <f>C21+'[1]SUM SEP 2011'!$E$21</f>
        <v>627692.01</v>
      </c>
    </row>
    <row r="22" spans="1:5" ht="16.5" thickBot="1">
      <c r="A22" s="102" t="s">
        <v>10</v>
      </c>
      <c r="B22" s="42">
        <f>SUM('[3]9% OCT'!B22+'[3]0% OCT'!B22+'[3]17% OCT'!B22)</f>
        <v>-480408.94</v>
      </c>
      <c r="C22" s="42">
        <v>-286882.63</v>
      </c>
      <c r="D22" s="43">
        <f>B22+'[1]SUM SEP 2011'!$D$22</f>
        <v>-18683251.000000004</v>
      </c>
      <c r="E22" s="43">
        <f>C22+'[1]SUM SEP 2011'!$E$22</f>
        <v>-21213575.38</v>
      </c>
    </row>
    <row r="23" spans="1:5" ht="16.5" thickTop="1">
      <c r="A23" s="47"/>
      <c r="B23" s="44"/>
      <c r="C23" s="44"/>
      <c r="D23" s="44"/>
      <c r="E23" s="44"/>
    </row>
    <row r="24" spans="1:5" ht="15.75">
      <c r="A24" s="98" t="s">
        <v>4</v>
      </c>
      <c r="B24" s="45">
        <f>B19+B21+B22</f>
        <v>57444542.7</v>
      </c>
      <c r="C24" s="45">
        <v>59469969.769999996</v>
      </c>
      <c r="D24" s="46">
        <f>D19+D21+D22</f>
        <v>562902812.87</v>
      </c>
      <c r="E24" s="46">
        <f>E19+E21+E22</f>
        <v>575164235.4070001</v>
      </c>
    </row>
    <row r="25" spans="1:5" ht="16.5" thickBot="1">
      <c r="A25" s="37"/>
      <c r="B25" s="35"/>
      <c r="C25" s="35"/>
      <c r="D25" s="35"/>
      <c r="E25" s="35"/>
    </row>
    <row r="26" spans="1:5" ht="16.5" thickTop="1">
      <c r="A26" s="98"/>
      <c r="B26" s="33"/>
      <c r="C26" s="33"/>
      <c r="D26" s="34"/>
      <c r="E26" s="34"/>
    </row>
    <row r="27" spans="1:5" ht="15.75">
      <c r="A27" s="97" t="s">
        <v>11</v>
      </c>
      <c r="B27" s="29">
        <f>SUM('[3]9% OCT'!B27+'[3]0% OCT'!B27+'[3]17% OCT'!B27)</f>
        <v>31199</v>
      </c>
      <c r="C27" s="29">
        <v>29094</v>
      </c>
      <c r="D27" s="29">
        <f>B27+'[1]SUM SEP 2011'!$D$27</f>
        <v>224609.47</v>
      </c>
      <c r="E27" s="29">
        <f>C27+'[1]SUM SEP 2011'!$E$27</f>
        <v>228464</v>
      </c>
    </row>
    <row r="28" spans="1:5" ht="15.75">
      <c r="A28" s="98" t="s">
        <v>12</v>
      </c>
      <c r="B28" s="32">
        <f>SUM('[3]9% OCT'!B28+'[3]0% OCT'!B28+'[3]17% OCT'!B28)</f>
        <v>-707</v>
      </c>
      <c r="C28" s="32">
        <v>0</v>
      </c>
      <c r="D28" s="34">
        <f>B28+'[1]SUM SEP 2011'!$D$28</f>
        <v>-5798.07</v>
      </c>
      <c r="E28" s="34">
        <f>C28+'[1]SUM SEP 2011'!$E$28</f>
        <v>-3428.5400000000004</v>
      </c>
    </row>
    <row r="29" spans="1:5" ht="15.75">
      <c r="A29" s="103"/>
      <c r="B29" s="47"/>
      <c r="C29" s="47"/>
      <c r="D29" s="47"/>
      <c r="E29" s="47"/>
    </row>
    <row r="30" spans="1:5" ht="15.75">
      <c r="A30" s="98" t="s">
        <v>13</v>
      </c>
      <c r="B30" s="33">
        <f>10560+750</f>
        <v>11310</v>
      </c>
      <c r="C30" s="33">
        <v>10378.48</v>
      </c>
      <c r="D30" s="34">
        <f>B30+'[1]SUM SEP 2011'!$D$30</f>
        <v>193057.19999999998</v>
      </c>
      <c r="E30" s="34">
        <f>C30+'[1]SUM SEP 2011'!$E$30</f>
        <v>192929.72</v>
      </c>
    </row>
    <row r="31" spans="1:5" ht="16.5" thickBot="1">
      <c r="A31" s="37"/>
      <c r="B31" s="35"/>
      <c r="C31" s="35"/>
      <c r="D31" s="35"/>
      <c r="E31" s="35"/>
    </row>
    <row r="32" spans="1:5" ht="16.5" thickTop="1">
      <c r="A32" s="101"/>
      <c r="B32" s="40"/>
      <c r="C32" s="40"/>
      <c r="D32" s="41"/>
      <c r="E32" s="41"/>
    </row>
    <row r="33" spans="1:5" ht="15.75">
      <c r="A33" s="104" t="s">
        <v>14</v>
      </c>
      <c r="B33" s="91">
        <f>B24+B27+B28+B30</f>
        <v>57486344.7</v>
      </c>
      <c r="C33" s="91">
        <v>59509442.24999999</v>
      </c>
      <c r="D33" s="91">
        <f>D24+D27+D28+D30</f>
        <v>563314681.47</v>
      </c>
      <c r="E33" s="91">
        <f>E24+E27+E28+E30</f>
        <v>575582200.5870001</v>
      </c>
    </row>
    <row r="35" spans="1:5" ht="12.75">
      <c r="A35" s="105" t="s">
        <v>79</v>
      </c>
      <c r="B35" s="106"/>
      <c r="C35" s="106"/>
      <c r="D35" s="106"/>
      <c r="E35" s="106"/>
    </row>
  </sheetData>
  <sheetProtection/>
  <printOptions/>
  <pageMargins left="0.25" right="0.75" top="1" bottom="0.51" header="0.5" footer="0.5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8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36.28125" style="0" customWidth="1"/>
    <col min="2" max="3" width="19.140625" style="0" customWidth="1"/>
    <col min="4" max="9" width="27.7109375" style="0" customWidth="1"/>
    <col min="11" max="17" width="18.7109375" style="0" customWidth="1"/>
  </cols>
  <sheetData>
    <row r="1" spans="1:10" ht="15">
      <c r="A1" s="59"/>
      <c r="B1" s="59"/>
      <c r="C1" s="59"/>
      <c r="D1" s="59"/>
      <c r="E1" s="59"/>
      <c r="F1" s="59"/>
      <c r="G1" s="59"/>
      <c r="H1" s="59"/>
      <c r="I1" s="59"/>
      <c r="J1" s="13"/>
    </row>
    <row r="2" spans="1:10" ht="15">
      <c r="A2" s="62" t="s">
        <v>1</v>
      </c>
      <c r="B2" s="54"/>
      <c r="C2" s="54"/>
      <c r="D2" s="54"/>
      <c r="E2" s="54"/>
      <c r="F2" s="54"/>
      <c r="G2" s="54"/>
      <c r="H2" s="54"/>
      <c r="I2" s="54"/>
      <c r="J2" s="13"/>
    </row>
    <row r="3" spans="1:10" ht="15">
      <c r="A3" s="66" t="s">
        <v>15</v>
      </c>
      <c r="B3" s="66"/>
      <c r="C3" s="66"/>
      <c r="D3" s="77"/>
      <c r="E3" s="66"/>
      <c r="F3" s="66"/>
      <c r="G3" s="66"/>
      <c r="H3" s="66"/>
      <c r="I3" s="66"/>
      <c r="J3" s="13"/>
    </row>
    <row r="4" spans="1:10" s="11" customFormat="1" ht="15">
      <c r="A4" s="78"/>
      <c r="B4" s="78" t="s">
        <v>77</v>
      </c>
      <c r="C4" s="78"/>
      <c r="D4" s="78" t="s">
        <v>78</v>
      </c>
      <c r="E4" s="78" t="s">
        <v>19</v>
      </c>
      <c r="F4" s="78" t="s">
        <v>66</v>
      </c>
      <c r="G4" s="89"/>
      <c r="H4" s="78" t="s">
        <v>65</v>
      </c>
      <c r="I4" s="78"/>
      <c r="J4" s="14"/>
    </row>
    <row r="5" spans="1:10" ht="15">
      <c r="A5" s="62" t="s">
        <v>16</v>
      </c>
      <c r="B5" s="79"/>
      <c r="C5" s="80">
        <f>'[4]9% OCT'!C5+'[4]0% OCT'!C5+'[4]17% OCT'!C5</f>
        <v>281937649</v>
      </c>
      <c r="D5" s="79"/>
      <c r="E5" s="80">
        <v>289070498</v>
      </c>
      <c r="F5" s="79"/>
      <c r="G5" s="80">
        <f>C5+'[2]SUM SEPT 11'!$G$5</f>
        <v>2829617156</v>
      </c>
      <c r="H5" s="79"/>
      <c r="I5" s="80">
        <f>E5+'[2]SUM SEPT 11'!$I$5</f>
        <v>2933649166</v>
      </c>
      <c r="J5" s="13"/>
    </row>
    <row r="6" spans="1:10" ht="15">
      <c r="A6" s="54"/>
      <c r="B6" s="79"/>
      <c r="C6" s="80"/>
      <c r="D6" s="79"/>
      <c r="E6" s="80"/>
      <c r="F6" s="79"/>
      <c r="G6" s="80"/>
      <c r="H6" s="79"/>
      <c r="I6" s="80"/>
      <c r="J6" s="13"/>
    </row>
    <row r="7" spans="1:10" ht="15">
      <c r="A7" s="62" t="s">
        <v>17</v>
      </c>
      <c r="B7" s="79">
        <f>'[4]9% OCT'!B7+'[4]0% OCT'!B7+'[4]17% OCT'!B7</f>
        <v>22210159</v>
      </c>
      <c r="C7" s="80"/>
      <c r="D7" s="79">
        <v>23652174</v>
      </c>
      <c r="E7" s="80"/>
      <c r="F7" s="79">
        <f>B7+'[2]SUM SEPT 11'!$F$7</f>
        <v>221913784</v>
      </c>
      <c r="G7" s="80"/>
      <c r="H7" s="79">
        <f>D7+'[2]SUM SEPT 11'!$H$7</f>
        <v>246800825</v>
      </c>
      <c r="I7" s="80"/>
      <c r="J7" s="13"/>
    </row>
    <row r="8" spans="1:10" ht="15">
      <c r="A8" s="54" t="s">
        <v>18</v>
      </c>
      <c r="B8" s="79">
        <f>'[4]9% OCT'!B8+'[4]0% OCT'!B8+'[4]17% OCT'!B8</f>
        <v>0</v>
      </c>
      <c r="C8" s="80"/>
      <c r="D8" s="79">
        <v>0</v>
      </c>
      <c r="E8" s="80"/>
      <c r="F8" s="79">
        <f>B8+'[2]SUM SEPT 11'!$F$8</f>
        <v>0</v>
      </c>
      <c r="G8" s="80"/>
      <c r="H8" s="79">
        <f>D8+'[2]SUM SEPT 11'!$H$8</f>
        <v>0</v>
      </c>
      <c r="I8" s="80"/>
      <c r="J8" s="13"/>
    </row>
    <row r="9" spans="1:10" ht="15">
      <c r="A9" s="62"/>
      <c r="B9" s="79" t="s">
        <v>19</v>
      </c>
      <c r="C9" s="80">
        <f>B7+B8</f>
        <v>22210159</v>
      </c>
      <c r="D9" s="79" t="s">
        <v>19</v>
      </c>
      <c r="E9" s="80">
        <v>23652174</v>
      </c>
      <c r="F9" s="79" t="s">
        <v>19</v>
      </c>
      <c r="G9" s="80">
        <f>F7+F8</f>
        <v>221913784</v>
      </c>
      <c r="H9" s="79" t="s">
        <v>19</v>
      </c>
      <c r="I9" s="80">
        <f>H7+H8</f>
        <v>246800825</v>
      </c>
      <c r="J9" s="13"/>
    </row>
    <row r="10" spans="1:10" ht="15">
      <c r="A10" s="54" t="s">
        <v>20</v>
      </c>
      <c r="B10" s="79"/>
      <c r="C10" s="80" t="s">
        <v>19</v>
      </c>
      <c r="D10" s="79"/>
      <c r="E10" s="80" t="s">
        <v>19</v>
      </c>
      <c r="F10" s="79"/>
      <c r="G10" s="80" t="s">
        <v>19</v>
      </c>
      <c r="H10" s="79"/>
      <c r="I10" s="80" t="s">
        <v>19</v>
      </c>
      <c r="J10" s="13"/>
    </row>
    <row r="11" spans="1:10" ht="15">
      <c r="A11" s="78" t="s">
        <v>21</v>
      </c>
      <c r="B11" s="81"/>
      <c r="C11" s="82">
        <f>C5-C9</f>
        <v>259727490</v>
      </c>
      <c r="D11" s="81"/>
      <c r="E11" s="82">
        <v>265418324</v>
      </c>
      <c r="F11" s="81" t="s">
        <v>19</v>
      </c>
      <c r="G11" s="82">
        <f>G5-G9</f>
        <v>2607703372</v>
      </c>
      <c r="H11" s="81" t="s">
        <v>19</v>
      </c>
      <c r="I11" s="82">
        <f>I5-I9</f>
        <v>2686848341</v>
      </c>
      <c r="J11" s="13"/>
    </row>
    <row r="12" spans="1:10" ht="15">
      <c r="A12" s="54" t="s">
        <v>22</v>
      </c>
      <c r="B12" s="79"/>
      <c r="C12" s="80"/>
      <c r="D12" s="79"/>
      <c r="E12" s="80"/>
      <c r="F12" s="79"/>
      <c r="G12" s="80"/>
      <c r="H12" s="79"/>
      <c r="I12" s="80"/>
      <c r="J12" s="13"/>
    </row>
    <row r="13" spans="1:10" ht="15">
      <c r="A13" s="54" t="s">
        <v>23</v>
      </c>
      <c r="B13" s="79">
        <f>'[4]9% OCT'!B13+'[4]0% OCT'!B13+'[4]17% OCT'!B13</f>
        <v>363455</v>
      </c>
      <c r="C13" s="80"/>
      <c r="D13" s="79">
        <v>367064</v>
      </c>
      <c r="E13" s="80"/>
      <c r="F13" s="79">
        <f>B13+'[2]SUM SEPT 11'!$F$13</f>
        <v>2998422</v>
      </c>
      <c r="G13" s="80"/>
      <c r="H13" s="79">
        <f>D13+'[2]SUM SEPT 11'!$H$13</f>
        <v>3069980</v>
      </c>
      <c r="I13" s="80"/>
      <c r="J13" s="13"/>
    </row>
    <row r="14" spans="1:10" ht="15">
      <c r="A14" s="62" t="s">
        <v>24</v>
      </c>
      <c r="B14" s="79"/>
      <c r="C14" s="80">
        <f>B13</f>
        <v>363455</v>
      </c>
      <c r="D14" s="79"/>
      <c r="E14" s="80">
        <v>367064</v>
      </c>
      <c r="F14" s="79"/>
      <c r="G14" s="80">
        <f>F13</f>
        <v>2998422</v>
      </c>
      <c r="H14" s="79"/>
      <c r="I14" s="80">
        <f>H13</f>
        <v>3069980</v>
      </c>
      <c r="J14" s="13"/>
    </row>
    <row r="15" spans="1:10" ht="15">
      <c r="A15" s="54" t="s">
        <v>25</v>
      </c>
      <c r="B15" s="79">
        <f>'[4]9% OCT'!B15+'[4]0% OCT'!B15+'[4]17% OCT'!B15</f>
        <v>7652723</v>
      </c>
      <c r="C15" s="80"/>
      <c r="D15" s="79">
        <v>7832847</v>
      </c>
      <c r="E15" s="80"/>
      <c r="F15" s="79">
        <f>B15+'[2]SUM SEPT 11'!$F$15</f>
        <v>76988026</v>
      </c>
      <c r="G15" s="80"/>
      <c r="H15" s="79">
        <f>D15+'[2]SUM SEPT 11'!$H$15</f>
        <v>79214498</v>
      </c>
      <c r="I15" s="80"/>
      <c r="J15" s="13"/>
    </row>
    <row r="16" spans="1:10" ht="15">
      <c r="A16" s="62"/>
      <c r="B16" s="79"/>
      <c r="C16" s="80">
        <f>C14+B15</f>
        <v>8016178</v>
      </c>
      <c r="D16" s="79"/>
      <c r="E16" s="80">
        <v>8199911</v>
      </c>
      <c r="F16" s="79"/>
      <c r="G16" s="80">
        <f>G14+F15</f>
        <v>79986448</v>
      </c>
      <c r="H16" s="79"/>
      <c r="I16" s="80">
        <f>I14+H15</f>
        <v>82284478</v>
      </c>
      <c r="J16" s="13"/>
    </row>
    <row r="17" spans="1:10" ht="15">
      <c r="A17" s="78" t="s">
        <v>26</v>
      </c>
      <c r="B17" s="81"/>
      <c r="C17" s="82">
        <f>C11-C16</f>
        <v>251711312</v>
      </c>
      <c r="D17" s="81"/>
      <c r="E17" s="82">
        <v>257218413</v>
      </c>
      <c r="F17" s="81"/>
      <c r="G17" s="82">
        <f>G11-G16</f>
        <v>2527716924</v>
      </c>
      <c r="H17" s="81"/>
      <c r="I17" s="82">
        <f>I11-I16</f>
        <v>2604563863</v>
      </c>
      <c r="J17" s="13"/>
    </row>
    <row r="18" spans="1:10" ht="15">
      <c r="A18" s="62" t="s">
        <v>27</v>
      </c>
      <c r="B18" s="79"/>
      <c r="C18" s="80"/>
      <c r="D18" s="79"/>
      <c r="E18" s="80"/>
      <c r="F18" s="79"/>
      <c r="G18" s="80"/>
      <c r="H18" s="79"/>
      <c r="I18" s="80"/>
      <c r="J18" s="13"/>
    </row>
    <row r="19" spans="1:10" ht="15">
      <c r="A19" s="54" t="s">
        <v>28</v>
      </c>
      <c r="B19" s="79">
        <f>'[4]9% OCT'!B19+'[4]0% OCT'!B19+'[4]17% OCT'!B19</f>
        <v>113533</v>
      </c>
      <c r="C19" s="80"/>
      <c r="D19" s="79">
        <v>193496</v>
      </c>
      <c r="E19" s="80"/>
      <c r="F19" s="79">
        <f>B19+'[2]SUM SEPT 11'!$F$19</f>
        <v>3403227</v>
      </c>
      <c r="G19" s="80"/>
      <c r="H19" s="79">
        <f>D19+'[2]SUM SEPT 11'!$H$19</f>
        <v>3429509</v>
      </c>
      <c r="I19" s="80"/>
      <c r="J19" s="13"/>
    </row>
    <row r="20" spans="1:10" ht="15">
      <c r="A20" s="54" t="s">
        <v>74</v>
      </c>
      <c r="B20" s="79">
        <f>'[4]9% OCT'!B20+'[4]0% OCT'!B20+'[4]17% OCT'!B20</f>
        <v>0</v>
      </c>
      <c r="C20" s="80"/>
      <c r="D20" s="79">
        <v>0</v>
      </c>
      <c r="E20" s="80"/>
      <c r="F20" s="79">
        <f>B20+'[2]SUM SEPT 11'!$F$20</f>
        <v>0</v>
      </c>
      <c r="G20" s="80"/>
      <c r="H20" s="79">
        <f>D20+'[2]SUM SEPT 11'!$H$20</f>
        <v>0</v>
      </c>
      <c r="I20" s="80"/>
      <c r="J20" s="13"/>
    </row>
    <row r="21" spans="1:10" ht="15">
      <c r="A21" s="62" t="s">
        <v>29</v>
      </c>
      <c r="B21" s="79">
        <f>'[4]9% OCT'!B21+'[4]0% OCT'!B21+'[4]17% OCT'!B21</f>
        <v>0</v>
      </c>
      <c r="C21" s="80"/>
      <c r="D21" s="79">
        <v>0</v>
      </c>
      <c r="E21" s="80"/>
      <c r="F21" s="79">
        <f>B21+'[2]SUM SEPT 11'!$F$21</f>
        <v>16950</v>
      </c>
      <c r="G21" s="80"/>
      <c r="H21" s="79">
        <f>D21+'[2]SUM SEPT 11'!$H$21</f>
        <v>22429</v>
      </c>
      <c r="I21" s="80"/>
      <c r="J21" s="13"/>
    </row>
    <row r="22" spans="1:10" ht="15.75">
      <c r="A22" s="54" t="s">
        <v>80</v>
      </c>
      <c r="B22" s="79">
        <f>'[4]9% OCT'!B22+'[4]0% OCT'!B22+'[4]17% OCT'!B22</f>
        <v>271659</v>
      </c>
      <c r="C22" s="80"/>
      <c r="D22" s="79">
        <v>246587</v>
      </c>
      <c r="E22" s="80"/>
      <c r="F22" s="79">
        <f>B22+'[2]SUM SEPT 11'!$F$22</f>
        <v>4336844</v>
      </c>
      <c r="G22" s="80"/>
      <c r="H22" s="79">
        <f>D22+'[2]SUM SEPT 11'!$H$22</f>
        <v>3931543</v>
      </c>
      <c r="I22" s="80"/>
      <c r="J22" s="15"/>
    </row>
    <row r="23" spans="1:10" s="17" customFormat="1" ht="15">
      <c r="A23" s="62" t="s">
        <v>30</v>
      </c>
      <c r="B23" s="79">
        <f>'[4]9% OCT'!B23+'[4]0% OCT'!B23+'[4]17% OCT'!B23</f>
        <v>75847</v>
      </c>
      <c r="C23" s="80"/>
      <c r="D23" s="79">
        <v>131747</v>
      </c>
      <c r="E23" s="80"/>
      <c r="F23" s="79">
        <f>B23+'[2]SUM SEPT 11'!$F$23</f>
        <v>4656209</v>
      </c>
      <c r="G23" s="80"/>
      <c r="H23" s="79">
        <f>D23+'[2]SUM SEPT 11'!$H$23</f>
        <v>4213530</v>
      </c>
      <c r="I23" s="80"/>
      <c r="J23" s="16"/>
    </row>
    <row r="24" spans="1:17" ht="15">
      <c r="A24" s="62" t="s">
        <v>31</v>
      </c>
      <c r="B24" s="79">
        <f>'[4]9% OCT'!B24+'[4]0% OCT'!B24+'[4]17% OCT'!B24</f>
        <v>381053</v>
      </c>
      <c r="C24" s="80"/>
      <c r="D24" s="79">
        <v>-15</v>
      </c>
      <c r="E24" s="80"/>
      <c r="F24" s="79">
        <f>B24+'[2]SUM SEPT 11'!$F$24</f>
        <v>5253383</v>
      </c>
      <c r="G24" s="80"/>
      <c r="H24" s="79">
        <f>D24+'[2]SUM SEPT 11'!$H$24</f>
        <v>6850280</v>
      </c>
      <c r="I24" s="80"/>
      <c r="J24" s="18"/>
      <c r="K24" s="18"/>
      <c r="L24" s="18"/>
      <c r="M24" s="18"/>
      <c r="N24" s="18"/>
      <c r="O24" s="18"/>
      <c r="P24" s="18"/>
      <c r="Q24" s="18"/>
    </row>
    <row r="25" spans="1:17" ht="15">
      <c r="A25" s="62" t="s">
        <v>32</v>
      </c>
      <c r="B25" s="79">
        <f>'[4]9% OCT'!B25+'[4]0% OCT'!B25+'[4]17% OCT'!B25</f>
        <v>106415</v>
      </c>
      <c r="C25" s="80"/>
      <c r="D25" s="79">
        <v>165370</v>
      </c>
      <c r="E25" s="80"/>
      <c r="F25" s="79">
        <f>B25+'[2]SUM SEPT 11'!$F$25</f>
        <v>1839568</v>
      </c>
      <c r="G25" s="80"/>
      <c r="H25" s="79">
        <f>D25+'[2]SUM SEPT 11'!$H$25</f>
        <v>2152190</v>
      </c>
      <c r="I25" s="80"/>
      <c r="J25" s="18"/>
      <c r="K25" s="18"/>
      <c r="L25" s="18"/>
      <c r="M25" s="18"/>
      <c r="N25" s="18"/>
      <c r="O25" s="18"/>
      <c r="P25" s="18"/>
      <c r="Q25" s="18"/>
    </row>
    <row r="26" spans="1:17" ht="15">
      <c r="A26" s="62"/>
      <c r="B26" s="79"/>
      <c r="C26" s="80"/>
      <c r="D26" s="79"/>
      <c r="E26" s="80"/>
      <c r="F26" s="79"/>
      <c r="G26" s="80"/>
      <c r="H26" s="79"/>
      <c r="I26" s="80"/>
      <c r="J26" s="18"/>
      <c r="K26" s="18"/>
      <c r="L26" s="18"/>
      <c r="M26" s="18"/>
      <c r="N26" s="18"/>
      <c r="O26" s="18"/>
      <c r="P26" s="18"/>
      <c r="Q26" s="18"/>
    </row>
    <row r="27" spans="1:17" ht="15">
      <c r="A27" s="54" t="s">
        <v>7</v>
      </c>
      <c r="B27" s="79"/>
      <c r="C27" s="80">
        <f>SUM(B19:B25)</f>
        <v>948507</v>
      </c>
      <c r="D27" s="79"/>
      <c r="E27" s="80">
        <v>737185</v>
      </c>
      <c r="F27" s="79"/>
      <c r="G27" s="80">
        <f>SUM(F19:F25)</f>
        <v>19506181</v>
      </c>
      <c r="H27" s="79"/>
      <c r="I27" s="80">
        <f>SUM(H19:H25)</f>
        <v>20599481</v>
      </c>
      <c r="J27" s="18"/>
      <c r="K27" s="18"/>
      <c r="L27" s="18"/>
      <c r="M27" s="18"/>
      <c r="N27" s="18"/>
      <c r="O27" s="18"/>
      <c r="P27" s="18"/>
      <c r="Q27" s="18"/>
    </row>
    <row r="28" spans="1:17" ht="15">
      <c r="A28" s="62"/>
      <c r="B28" s="79"/>
      <c r="C28" s="80" t="s">
        <v>19</v>
      </c>
      <c r="D28" s="79"/>
      <c r="E28" s="80" t="s">
        <v>19</v>
      </c>
      <c r="F28" s="79"/>
      <c r="G28" s="80" t="s">
        <v>19</v>
      </c>
      <c r="H28" s="79"/>
      <c r="I28" s="80" t="s">
        <v>19</v>
      </c>
      <c r="J28" s="18"/>
      <c r="K28" s="18"/>
      <c r="L28" s="18"/>
      <c r="M28" s="18"/>
      <c r="N28" s="18"/>
      <c r="O28" s="18"/>
      <c r="P28" s="18"/>
      <c r="Q28" s="18"/>
    </row>
    <row r="29" spans="1:17" ht="15.75" thickBot="1">
      <c r="A29" s="78" t="s">
        <v>33</v>
      </c>
      <c r="B29" s="81"/>
      <c r="C29" s="82">
        <f>C17-C27</f>
        <v>250762805</v>
      </c>
      <c r="D29" s="81"/>
      <c r="E29" s="82">
        <v>256481228</v>
      </c>
      <c r="F29" s="81"/>
      <c r="G29" s="82">
        <f>G17-G27</f>
        <v>2508210743</v>
      </c>
      <c r="H29" s="81"/>
      <c r="I29" s="82">
        <f>I17-I27</f>
        <v>2583964382</v>
      </c>
      <c r="J29" s="18"/>
      <c r="K29" s="18"/>
      <c r="L29" s="18"/>
      <c r="M29" s="18"/>
      <c r="N29" s="18"/>
      <c r="O29" s="18"/>
      <c r="P29" s="18"/>
      <c r="Q29" s="18"/>
    </row>
    <row r="30" spans="1:17" ht="15.75" thickTop="1">
      <c r="A30" s="83" t="s">
        <v>19</v>
      </c>
      <c r="B30" s="84" t="s">
        <v>19</v>
      </c>
      <c r="C30" s="85"/>
      <c r="D30" s="84" t="s">
        <v>19</v>
      </c>
      <c r="E30" s="85"/>
      <c r="F30" s="84"/>
      <c r="G30" s="85"/>
      <c r="H30" s="84"/>
      <c r="I30" s="85"/>
      <c r="J30" s="18"/>
      <c r="K30" s="18"/>
      <c r="L30" s="18"/>
      <c r="M30" s="18"/>
      <c r="N30" s="18"/>
      <c r="O30" s="18"/>
      <c r="P30" s="18"/>
      <c r="Q30" s="18"/>
    </row>
    <row r="31" spans="1:17" ht="15">
      <c r="A31" s="54" t="s">
        <v>72</v>
      </c>
      <c r="B31" s="79"/>
      <c r="C31" s="80">
        <f>'[4]9% OCT'!C31+'[4]0% OCT'!C31+'[4]17% OCT'!C31</f>
        <v>134617199</v>
      </c>
      <c r="D31" s="79"/>
      <c r="E31" s="80">
        <v>137954125</v>
      </c>
      <c r="F31" s="79"/>
      <c r="G31" s="80">
        <f>C31+'[2]SUM SEPT 11'!$G$31</f>
        <v>1324356790</v>
      </c>
      <c r="H31" s="79"/>
      <c r="I31" s="80">
        <f>E31+'[2]SUM SEPT 11'!$I$31</f>
        <v>1324892464</v>
      </c>
      <c r="J31" s="18"/>
      <c r="K31" s="18"/>
      <c r="L31" s="18"/>
      <c r="M31" s="18"/>
      <c r="N31" s="18"/>
      <c r="O31" s="18"/>
      <c r="P31" s="18"/>
      <c r="Q31" s="18"/>
    </row>
    <row r="32" spans="1:17" ht="15">
      <c r="A32" s="62" t="s">
        <v>34</v>
      </c>
      <c r="B32" s="79">
        <f>'[4]9% OCT'!B32+'[4]0% OCT'!B32+'[4]17% OCT'!B32</f>
        <v>11468065</v>
      </c>
      <c r="C32" s="80"/>
      <c r="D32" s="79">
        <v>10894619</v>
      </c>
      <c r="E32" s="80"/>
      <c r="F32" s="79">
        <f>B32+'[2]SUM SEPT 11'!$F$32</f>
        <v>106845355</v>
      </c>
      <c r="G32" s="80"/>
      <c r="H32" s="79">
        <f>D32+'[2]SUM SEPT 11'!$H$32</f>
        <v>112556089</v>
      </c>
      <c r="I32" s="80"/>
      <c r="J32" s="18"/>
      <c r="K32" s="18"/>
      <c r="L32" s="18"/>
      <c r="M32" s="18"/>
      <c r="N32" s="18"/>
      <c r="O32" s="18"/>
      <c r="P32" s="18"/>
      <c r="Q32" s="18"/>
    </row>
    <row r="33" spans="1:17" ht="15">
      <c r="A33" s="62" t="s">
        <v>35</v>
      </c>
      <c r="B33" s="79">
        <f>'[4]9% OCT'!B33+'[4]0% OCT'!B33+'[4]17% OCT'!B33</f>
        <v>41597</v>
      </c>
      <c r="C33" s="80"/>
      <c r="D33" s="79">
        <v>32462</v>
      </c>
      <c r="E33" s="80"/>
      <c r="F33" s="79">
        <f>B33+'[2]SUM SEPT 11'!$F$33</f>
        <v>330477</v>
      </c>
      <c r="G33" s="80"/>
      <c r="H33" s="79">
        <f>D33+'[2]SUM SEPT 11'!$H$33</f>
        <v>729085</v>
      </c>
      <c r="I33" s="80"/>
      <c r="J33" s="18"/>
      <c r="K33" s="18"/>
      <c r="L33" s="18"/>
      <c r="M33" s="18"/>
      <c r="N33" s="18"/>
      <c r="O33" s="18"/>
      <c r="P33" s="18"/>
      <c r="Q33" s="18"/>
    </row>
    <row r="34" spans="1:17" ht="15">
      <c r="A34" s="62" t="s">
        <v>36</v>
      </c>
      <c r="B34" s="79">
        <f>'[4]9% OCT'!B34+'[4]0% OCT'!B34+'[4]17% OCT'!B34</f>
        <v>0</v>
      </c>
      <c r="C34" s="80"/>
      <c r="D34" s="79">
        <v>0</v>
      </c>
      <c r="E34" s="80"/>
      <c r="F34" s="79">
        <f>B34+'[2]SUM SEPT 11'!$F$34</f>
        <v>0</v>
      </c>
      <c r="G34" s="80"/>
      <c r="H34" s="79">
        <f>D34+'[2]SUM SEPT 11'!$H$34</f>
        <v>0</v>
      </c>
      <c r="I34" s="80"/>
      <c r="J34" s="18"/>
      <c r="K34" s="18"/>
      <c r="L34" s="18"/>
      <c r="M34" s="18"/>
      <c r="N34" s="18"/>
      <c r="O34" s="18"/>
      <c r="P34" s="18"/>
      <c r="Q34" s="18"/>
    </row>
    <row r="35" spans="1:17" ht="15">
      <c r="A35" s="62" t="s">
        <v>37</v>
      </c>
      <c r="B35" s="79">
        <f>'[4]9% OCT'!B35+'[4]0% OCT'!B35+'[4]17% OCT'!B35</f>
        <v>27786533</v>
      </c>
      <c r="C35" s="80"/>
      <c r="D35" s="79">
        <v>27635035</v>
      </c>
      <c r="E35" s="80"/>
      <c r="F35" s="79">
        <f>B35+'[2]SUM SEPT 11'!$F$35</f>
        <v>252321320</v>
      </c>
      <c r="G35" s="80"/>
      <c r="H35" s="79">
        <f>D35+'[2]SUM SEPT 11'!$H$35</f>
        <v>237229697</v>
      </c>
      <c r="I35" s="80"/>
      <c r="J35" s="18"/>
      <c r="K35" s="18"/>
      <c r="L35" s="18"/>
      <c r="M35" s="18"/>
      <c r="N35" s="18"/>
      <c r="O35" s="18"/>
      <c r="P35" s="18"/>
      <c r="Q35" s="18"/>
    </row>
    <row r="36" spans="1:17" ht="15">
      <c r="A36" s="62" t="s">
        <v>24</v>
      </c>
      <c r="B36" s="79"/>
      <c r="C36" s="80">
        <f>B32+B33+B34+B35</f>
        <v>39296195</v>
      </c>
      <c r="D36" s="79"/>
      <c r="E36" s="80">
        <v>38562116</v>
      </c>
      <c r="F36" s="79"/>
      <c r="G36" s="80">
        <f>F32+F33+F34+F35</f>
        <v>359497152</v>
      </c>
      <c r="H36" s="79"/>
      <c r="I36" s="80">
        <f>H32+H33+H34+H35</f>
        <v>350514871</v>
      </c>
      <c r="J36" s="18"/>
      <c r="K36" s="18"/>
      <c r="L36" s="18"/>
      <c r="M36" s="18"/>
      <c r="N36" s="18"/>
      <c r="O36" s="18"/>
      <c r="P36" s="18"/>
      <c r="Q36" s="18"/>
    </row>
    <row r="37" spans="1:17" ht="15">
      <c r="A37" s="62" t="s">
        <v>73</v>
      </c>
      <c r="B37" s="79">
        <f>'[4]9% OCT'!B37+'[4]0% OCT'!B37+'[4]17% OCT'!B37</f>
        <v>1873895</v>
      </c>
      <c r="C37" s="80"/>
      <c r="D37" s="79">
        <v>1965441</v>
      </c>
      <c r="E37" s="80"/>
      <c r="F37" s="79">
        <f>B37+'[2]SUM SEPT 11'!$F$37</f>
        <v>19024262</v>
      </c>
      <c r="G37" s="80"/>
      <c r="H37" s="79">
        <f>D37+'[2]SUM SEPT 11'!$H$37</f>
        <v>19217837</v>
      </c>
      <c r="I37" s="80"/>
      <c r="J37" s="18"/>
      <c r="K37" s="18"/>
      <c r="L37" s="18"/>
      <c r="M37" s="18"/>
      <c r="N37" s="18"/>
      <c r="O37" s="18"/>
      <c r="P37" s="18"/>
      <c r="Q37" s="18"/>
    </row>
    <row r="38" spans="1:17" ht="15">
      <c r="A38" s="54"/>
      <c r="B38" s="79" t="s">
        <v>19</v>
      </c>
      <c r="C38" s="80"/>
      <c r="D38" s="79" t="s">
        <v>19</v>
      </c>
      <c r="E38" s="80"/>
      <c r="F38" s="79" t="s">
        <v>19</v>
      </c>
      <c r="G38" s="80"/>
      <c r="H38" s="79" t="s">
        <v>19</v>
      </c>
      <c r="I38" s="80"/>
      <c r="J38" s="18"/>
      <c r="K38" s="18"/>
      <c r="L38" s="18"/>
      <c r="M38" s="18"/>
      <c r="N38" s="18"/>
      <c r="O38" s="18"/>
      <c r="P38" s="18"/>
      <c r="Q38" s="18"/>
    </row>
    <row r="39" spans="1:17" ht="15">
      <c r="A39" s="78" t="s">
        <v>38</v>
      </c>
      <c r="B39" s="81"/>
      <c r="C39" s="82">
        <f>SUM((C31)-(C36+B37))</f>
        <v>93447109</v>
      </c>
      <c r="D39" s="81"/>
      <c r="E39" s="82">
        <v>97426568</v>
      </c>
      <c r="F39" s="81"/>
      <c r="G39" s="82">
        <f>SUM((G31)-(G36+F37))</f>
        <v>945835376</v>
      </c>
      <c r="H39" s="81"/>
      <c r="I39" s="82">
        <f>SUM((I31)-(I36+H37))</f>
        <v>955159756</v>
      </c>
      <c r="J39" s="18"/>
      <c r="K39" s="18"/>
      <c r="L39" s="18"/>
      <c r="M39" s="18"/>
      <c r="N39" s="18"/>
      <c r="O39" s="18"/>
      <c r="P39" s="18"/>
      <c r="Q39" s="18"/>
    </row>
    <row r="40" spans="1:17" ht="15">
      <c r="A40" s="54" t="s">
        <v>39</v>
      </c>
      <c r="B40" s="79">
        <f>'[4]9% OCT'!B40+'[4]0% OCT'!B40+'[4]17% OCT'!B40</f>
        <v>3236537</v>
      </c>
      <c r="C40" s="80"/>
      <c r="D40" s="79">
        <v>2297343</v>
      </c>
      <c r="E40" s="80"/>
      <c r="F40" s="79">
        <f>B40+'[2]SUM SEPT 11'!$F$40</f>
        <v>31935317</v>
      </c>
      <c r="G40" s="80"/>
      <c r="H40" s="79">
        <f>D40+'[2]SUM SEPT 11'!$H$40</f>
        <v>31200371</v>
      </c>
      <c r="I40" s="80"/>
      <c r="J40" s="18"/>
      <c r="K40" s="18"/>
      <c r="L40" s="18"/>
      <c r="M40" s="18"/>
      <c r="N40" s="18"/>
      <c r="O40" s="18"/>
      <c r="P40" s="18"/>
      <c r="Q40" s="18"/>
    </row>
    <row r="41" spans="1:17" ht="15">
      <c r="A41" s="54" t="s">
        <v>40</v>
      </c>
      <c r="B41" s="79">
        <f>'[4]9% OCT'!B41+'[4]0% OCT'!B41+'[4]17% OCT'!B41</f>
        <v>0</v>
      </c>
      <c r="C41" s="80"/>
      <c r="D41" s="79">
        <v>0</v>
      </c>
      <c r="E41" s="80"/>
      <c r="F41" s="79">
        <f>B41+'[2]SUM SEPT 11'!$F$41</f>
        <v>625</v>
      </c>
      <c r="G41" s="80"/>
      <c r="H41" s="79">
        <f>D41+'[2]SUM SEPT 11'!$H$41</f>
        <v>0</v>
      </c>
      <c r="I41" s="80"/>
      <c r="J41" s="18"/>
      <c r="K41" s="18"/>
      <c r="L41" s="18"/>
      <c r="M41" s="18"/>
      <c r="N41" s="18"/>
      <c r="O41" s="18"/>
      <c r="P41" s="18"/>
      <c r="Q41" s="18"/>
    </row>
    <row r="42" spans="1:17" ht="15">
      <c r="A42" s="62"/>
      <c r="B42" s="79" t="s">
        <v>19</v>
      </c>
      <c r="C42" s="80"/>
      <c r="D42" s="79" t="s">
        <v>19</v>
      </c>
      <c r="E42" s="80"/>
      <c r="F42" s="79"/>
      <c r="G42" s="80"/>
      <c r="H42" s="79"/>
      <c r="I42" s="80"/>
      <c r="J42" s="18"/>
      <c r="K42" s="18"/>
      <c r="L42" s="18"/>
      <c r="M42" s="18"/>
      <c r="N42" s="18"/>
      <c r="O42" s="18"/>
      <c r="P42" s="18"/>
      <c r="Q42" s="18"/>
    </row>
    <row r="43" spans="1:17" ht="15">
      <c r="A43" s="54" t="s">
        <v>7</v>
      </c>
      <c r="B43" s="79">
        <f>B40+B41</f>
        <v>3236537</v>
      </c>
      <c r="C43" s="80"/>
      <c r="D43" s="79">
        <v>2297343</v>
      </c>
      <c r="E43" s="80"/>
      <c r="F43" s="79">
        <f>B43+'[2]SUM SEPT 11'!$F$43</f>
        <v>31935942</v>
      </c>
      <c r="G43" s="80"/>
      <c r="H43" s="79">
        <f>D43+'[2]SUM SEPT 11'!$H$43</f>
        <v>31200371</v>
      </c>
      <c r="I43" s="80"/>
      <c r="J43" s="18"/>
      <c r="K43" s="18"/>
      <c r="L43" s="18"/>
      <c r="M43" s="18"/>
      <c r="N43" s="18"/>
      <c r="O43" s="18"/>
      <c r="P43" s="18"/>
      <c r="Q43" s="18"/>
    </row>
    <row r="44" spans="1:17" ht="15.75" thickBot="1">
      <c r="A44" s="78" t="s">
        <v>75</v>
      </c>
      <c r="B44" s="81"/>
      <c r="C44" s="82">
        <f>C39-B43</f>
        <v>90210572</v>
      </c>
      <c r="D44" s="81"/>
      <c r="E44" s="82">
        <v>95129225</v>
      </c>
      <c r="F44" s="81"/>
      <c r="G44" s="82">
        <f>G39-F43</f>
        <v>913899434</v>
      </c>
      <c r="H44" s="81"/>
      <c r="I44" s="82">
        <f>I39-H43</f>
        <v>923959385</v>
      </c>
      <c r="J44" s="18"/>
      <c r="K44" s="18"/>
      <c r="L44" s="18"/>
      <c r="M44" s="18"/>
      <c r="N44" s="18"/>
      <c r="O44" s="18"/>
      <c r="P44" s="18"/>
      <c r="Q44" s="18"/>
    </row>
    <row r="45" spans="1:17" ht="15.75" thickTop="1">
      <c r="A45" s="86"/>
      <c r="B45" s="84"/>
      <c r="C45" s="85"/>
      <c r="D45" s="84"/>
      <c r="E45" s="85"/>
      <c r="F45" s="84"/>
      <c r="G45" s="85"/>
      <c r="H45" s="84"/>
      <c r="I45" s="85"/>
      <c r="J45" s="18"/>
      <c r="K45" s="18"/>
      <c r="L45" s="18"/>
      <c r="M45" s="18"/>
      <c r="N45" s="18"/>
      <c r="O45" s="18"/>
      <c r="P45" s="18"/>
      <c r="Q45" s="18"/>
    </row>
    <row r="46" spans="1:17" ht="15.75" thickBot="1">
      <c r="A46" s="78" t="s">
        <v>41</v>
      </c>
      <c r="B46" s="81"/>
      <c r="C46" s="82">
        <f>C29+C44</f>
        <v>340973377</v>
      </c>
      <c r="D46" s="81"/>
      <c r="E46" s="82">
        <v>351610453</v>
      </c>
      <c r="F46" s="81"/>
      <c r="G46" s="82">
        <f>G29+G44</f>
        <v>3422110177</v>
      </c>
      <c r="H46" s="81"/>
      <c r="I46" s="82">
        <f>I29+I44</f>
        <v>3507923767</v>
      </c>
      <c r="J46" s="18"/>
      <c r="K46" s="18"/>
      <c r="L46" s="18"/>
      <c r="M46" s="18"/>
      <c r="N46" s="18"/>
      <c r="O46" s="18"/>
      <c r="P46" s="18"/>
      <c r="Q46" s="18"/>
    </row>
    <row r="47" spans="1:17" ht="15.75" thickTop="1">
      <c r="A47" s="86"/>
      <c r="B47" s="84"/>
      <c r="C47" s="85"/>
      <c r="D47" s="84"/>
      <c r="E47" s="85"/>
      <c r="F47" s="84"/>
      <c r="G47" s="85"/>
      <c r="H47" s="84"/>
      <c r="I47" s="85"/>
      <c r="J47" s="18"/>
      <c r="K47" s="18"/>
      <c r="L47" s="18"/>
      <c r="M47" s="18"/>
      <c r="N47" s="18"/>
      <c r="O47" s="18"/>
      <c r="P47" s="18"/>
      <c r="Q47" s="18"/>
    </row>
    <row r="48" spans="1:17" ht="15">
      <c r="A48" s="62" t="s">
        <v>81</v>
      </c>
      <c r="B48" s="79"/>
      <c r="C48" s="80">
        <f>'[4]9% OCT'!C48+'[4]0% OCT'!C48+'[4]17% OCT'!C48</f>
        <v>141863</v>
      </c>
      <c r="D48" s="79"/>
      <c r="E48" s="80">
        <v>250662</v>
      </c>
      <c r="F48" s="79"/>
      <c r="G48" s="80">
        <f>C48+'[2]SUM SEPT 11'!$G$48</f>
        <v>2397305</v>
      </c>
      <c r="H48" s="79"/>
      <c r="I48" s="80">
        <f>E48+'[2]SUM SEPT 11'!$I$48</f>
        <v>3692305</v>
      </c>
      <c r="J48" s="18"/>
      <c r="K48" s="18"/>
      <c r="L48" s="18"/>
      <c r="M48" s="18"/>
      <c r="N48" s="18"/>
      <c r="O48" s="18"/>
      <c r="P48" s="18"/>
      <c r="Q48" s="18"/>
    </row>
    <row r="49" spans="1:17" ht="15">
      <c r="A49" s="54" t="s">
        <v>10</v>
      </c>
      <c r="B49" s="79"/>
      <c r="C49" s="80">
        <f>'[4]9% OCT'!C49+'[4]0% OCT'!C49+'[4]17% OCT'!C49</f>
        <v>-2825935</v>
      </c>
      <c r="D49" s="79"/>
      <c r="E49" s="80">
        <v>-1687545</v>
      </c>
      <c r="F49" s="79"/>
      <c r="G49" s="80">
        <f>C49+'[2]SUM SEPT 11'!$G$49</f>
        <v>-109901477</v>
      </c>
      <c r="H49" s="79"/>
      <c r="I49" s="80">
        <f>E49+'[2]SUM SEPT 11'!$I$49</f>
        <v>-124785738</v>
      </c>
      <c r="J49" s="18"/>
      <c r="K49" s="18"/>
      <c r="L49" s="18"/>
      <c r="M49" s="18"/>
      <c r="N49" s="18"/>
      <c r="O49" s="18"/>
      <c r="P49" s="18"/>
      <c r="Q49" s="18"/>
    </row>
    <row r="50" spans="1:17" ht="15.75" thickBot="1">
      <c r="A50" s="87" t="s">
        <v>42</v>
      </c>
      <c r="B50" s="81"/>
      <c r="C50" s="82">
        <f>C48+C49</f>
        <v>-2684072</v>
      </c>
      <c r="D50" s="81"/>
      <c r="E50" s="82">
        <v>-1436883</v>
      </c>
      <c r="F50" s="81"/>
      <c r="G50" s="82">
        <f>G48+G49</f>
        <v>-107504172</v>
      </c>
      <c r="H50" s="81"/>
      <c r="I50" s="82">
        <f>I48+I49</f>
        <v>-121093433</v>
      </c>
      <c r="J50" s="18"/>
      <c r="K50" s="18"/>
      <c r="L50" s="18"/>
      <c r="M50" s="18"/>
      <c r="N50" s="18"/>
      <c r="O50" s="18"/>
      <c r="P50" s="18"/>
      <c r="Q50" s="18"/>
    </row>
    <row r="51" spans="1:17" ht="15.75" thickTop="1">
      <c r="A51" s="86"/>
      <c r="B51" s="84"/>
      <c r="C51" s="85"/>
      <c r="D51" s="84"/>
      <c r="E51" s="85"/>
      <c r="F51" s="84"/>
      <c r="G51" s="85"/>
      <c r="H51" s="84"/>
      <c r="I51" s="85"/>
      <c r="J51" s="18"/>
      <c r="K51" s="18"/>
      <c r="L51" s="18"/>
      <c r="M51" s="18"/>
      <c r="N51" s="18"/>
      <c r="O51" s="18"/>
      <c r="P51" s="18"/>
      <c r="Q51" s="18"/>
    </row>
    <row r="52" spans="1:17" ht="15.75" thickBot="1">
      <c r="A52" s="78" t="s">
        <v>43</v>
      </c>
      <c r="B52" s="81"/>
      <c r="C52" s="82">
        <f>C46+C50</f>
        <v>338289305</v>
      </c>
      <c r="D52" s="81"/>
      <c r="E52" s="82">
        <v>350173570</v>
      </c>
      <c r="F52" s="81"/>
      <c r="G52" s="82">
        <f>G46+G50</f>
        <v>3314606005</v>
      </c>
      <c r="H52" s="81"/>
      <c r="I52" s="82">
        <f>I46+I50</f>
        <v>3386830334</v>
      </c>
      <c r="J52" s="18"/>
      <c r="K52" s="18"/>
      <c r="L52" s="18"/>
      <c r="M52" s="18"/>
      <c r="N52" s="18"/>
      <c r="O52" s="18"/>
      <c r="P52" s="18"/>
      <c r="Q52" s="18"/>
    </row>
    <row r="53" spans="1:17" ht="15.75" thickTop="1">
      <c r="A53" s="86"/>
      <c r="B53" s="84"/>
      <c r="C53" s="85"/>
      <c r="D53" s="84"/>
      <c r="E53" s="85"/>
      <c r="F53" s="84"/>
      <c r="G53" s="85"/>
      <c r="H53" s="84"/>
      <c r="I53" s="85"/>
      <c r="J53" s="18"/>
      <c r="K53" s="18"/>
      <c r="L53" s="18"/>
      <c r="M53" s="18"/>
      <c r="N53" s="18"/>
      <c r="O53" s="18"/>
      <c r="P53" s="18"/>
      <c r="Q53" s="18"/>
    </row>
    <row r="54" spans="1:17" ht="15">
      <c r="A54" s="62" t="s">
        <v>44</v>
      </c>
      <c r="B54" s="79"/>
      <c r="C54" s="80">
        <f>'[4]9% OCT'!C54+'[4]0% OCT'!C54+'[4]17% OCT'!C54</f>
        <v>346967</v>
      </c>
      <c r="D54" s="79"/>
      <c r="E54" s="80">
        <v>323555</v>
      </c>
      <c r="F54" s="79"/>
      <c r="G54" s="80">
        <f>C54+'[2]SUM SEPT 11'!$G$54</f>
        <v>2497708</v>
      </c>
      <c r="H54" s="79"/>
      <c r="I54" s="80">
        <f>E54+'[2]SUM SEPT 11'!$I$54</f>
        <v>2540587</v>
      </c>
      <c r="J54" s="18"/>
      <c r="K54" s="18"/>
      <c r="L54" s="18"/>
      <c r="M54" s="18"/>
      <c r="N54" s="18"/>
      <c r="O54" s="18"/>
      <c r="P54" s="18"/>
      <c r="Q54" s="18"/>
    </row>
    <row r="55" spans="1:17" ht="15">
      <c r="A55" s="54" t="s">
        <v>12</v>
      </c>
      <c r="B55" s="79"/>
      <c r="C55" s="80">
        <f>'[4]9% OCT'!C55+'[4]0% OCT'!C55+'[4]17% OCT'!C55</f>
        <v>-7856</v>
      </c>
      <c r="D55" s="79"/>
      <c r="E55" s="80">
        <v>0</v>
      </c>
      <c r="F55" s="79"/>
      <c r="G55" s="80">
        <f>C55+'[2]SUM SEPT 11'!$G$55</f>
        <v>-64423</v>
      </c>
      <c r="H55" s="79"/>
      <c r="I55" s="80">
        <f>E55+'[2]SUM SEPT 11'!$I$55</f>
        <v>-38095</v>
      </c>
      <c r="J55" s="18"/>
      <c r="K55" s="18"/>
      <c r="L55" s="18"/>
      <c r="M55" s="18"/>
      <c r="N55" s="18"/>
      <c r="O55" s="18"/>
      <c r="P55" s="18"/>
      <c r="Q55" s="18"/>
    </row>
    <row r="56" spans="1:17" ht="15">
      <c r="A56" s="78" t="s">
        <v>45</v>
      </c>
      <c r="B56" s="81"/>
      <c r="C56" s="82">
        <f>C54+C55</f>
        <v>339111</v>
      </c>
      <c r="D56" s="81"/>
      <c r="E56" s="82">
        <v>323555</v>
      </c>
      <c r="F56" s="81"/>
      <c r="G56" s="82">
        <f>G54+G55</f>
        <v>2433285</v>
      </c>
      <c r="H56" s="81"/>
      <c r="I56" s="82">
        <f>I54+I55</f>
        <v>2502492</v>
      </c>
      <c r="J56" s="18"/>
      <c r="K56" s="18"/>
      <c r="L56" s="18"/>
      <c r="M56" s="18"/>
      <c r="N56" s="18"/>
      <c r="O56" s="18"/>
      <c r="P56" s="18"/>
      <c r="Q56" s="18"/>
    </row>
    <row r="57" spans="1:9" ht="15">
      <c r="A57" s="88"/>
      <c r="B57" s="88"/>
      <c r="C57" s="66"/>
      <c r="D57" s="66"/>
      <c r="E57" s="66"/>
      <c r="F57" s="66"/>
      <c r="G57" s="66"/>
      <c r="H57" s="66"/>
      <c r="I57" s="66"/>
    </row>
    <row r="58" spans="1:9" ht="15">
      <c r="A58" s="66" t="s">
        <v>82</v>
      </c>
      <c r="B58" s="66"/>
      <c r="C58" s="77"/>
      <c r="D58" s="77"/>
      <c r="E58" s="77"/>
      <c r="F58" s="77"/>
      <c r="G58" s="77"/>
      <c r="H58" s="77"/>
      <c r="I58" s="77"/>
    </row>
  </sheetData>
  <sheetProtection/>
  <printOptions/>
  <pageMargins left="0.25" right="0.26" top="1" bottom="0.53" header="0.5" footer="0.5"/>
  <pageSetup horizontalDpi="600" verticalDpi="600" orientation="landscape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6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140625" defaultRowHeight="12.75"/>
  <cols>
    <col min="1" max="4" width="18.00390625" style="0" bestFit="1" customWidth="1"/>
    <col min="5" max="5" width="19.421875" style="0" bestFit="1" customWidth="1"/>
    <col min="6" max="6" width="21.140625" style="0" customWidth="1"/>
    <col min="7" max="7" width="23.57421875" style="0" customWidth="1"/>
  </cols>
  <sheetData>
    <row r="1" spans="1:12" ht="15">
      <c r="A1" s="48"/>
      <c r="B1" s="20"/>
      <c r="C1" s="20"/>
      <c r="D1" s="20"/>
      <c r="E1" s="20"/>
      <c r="F1" s="20"/>
      <c r="G1" s="20"/>
      <c r="H1" s="3"/>
      <c r="I1" s="3"/>
      <c r="J1" s="3"/>
      <c r="K1" s="3"/>
      <c r="L1" s="3"/>
    </row>
    <row r="2" spans="1:12" ht="15">
      <c r="A2" s="20" t="s">
        <v>46</v>
      </c>
      <c r="B2" s="21"/>
      <c r="C2" s="20"/>
      <c r="D2" s="20"/>
      <c r="E2" s="20"/>
      <c r="F2" s="20"/>
      <c r="G2" s="20"/>
      <c r="H2" s="3"/>
      <c r="I2" s="3"/>
      <c r="J2" s="3"/>
      <c r="K2" s="3"/>
      <c r="L2" s="3"/>
    </row>
    <row r="3" spans="1:12" ht="15">
      <c r="A3" s="22"/>
      <c r="B3" s="22"/>
      <c r="C3" s="22"/>
      <c r="D3" s="22"/>
      <c r="E3" s="22"/>
      <c r="F3" s="22"/>
      <c r="G3" s="22"/>
      <c r="H3" s="3"/>
      <c r="I3" s="3"/>
      <c r="J3" s="3"/>
      <c r="K3" s="3"/>
      <c r="L3" s="3"/>
    </row>
    <row r="4" spans="1:12" ht="15">
      <c r="A4" s="54"/>
      <c r="B4" s="67" t="s">
        <v>47</v>
      </c>
      <c r="C4" s="67" t="s">
        <v>48</v>
      </c>
      <c r="D4" s="67" t="s">
        <v>64</v>
      </c>
      <c r="E4" s="67" t="s">
        <v>67</v>
      </c>
      <c r="F4" s="67" t="s">
        <v>68</v>
      </c>
      <c r="G4" s="67" t="s">
        <v>49</v>
      </c>
      <c r="H4" s="12"/>
      <c r="I4" s="3"/>
      <c r="J4" s="3"/>
      <c r="K4" s="3"/>
      <c r="L4" s="3"/>
    </row>
    <row r="5" spans="1:12" ht="15">
      <c r="A5" s="54"/>
      <c r="B5" s="68"/>
      <c r="C5" s="68"/>
      <c r="D5" s="68"/>
      <c r="E5" s="68"/>
      <c r="F5" s="67" t="s">
        <v>69</v>
      </c>
      <c r="G5" s="67" t="s">
        <v>50</v>
      </c>
      <c r="H5" s="3"/>
      <c r="I5" s="3"/>
      <c r="J5" s="3"/>
      <c r="K5" s="3"/>
      <c r="L5" s="3"/>
    </row>
    <row r="6" spans="1:12" ht="15">
      <c r="A6" s="54"/>
      <c r="B6" s="68"/>
      <c r="C6" s="68"/>
      <c r="D6" s="68"/>
      <c r="E6" s="68"/>
      <c r="F6" s="67"/>
      <c r="G6" s="67" t="s">
        <v>70</v>
      </c>
      <c r="H6" s="3"/>
      <c r="I6" s="3"/>
      <c r="J6" s="3"/>
      <c r="K6" s="3"/>
      <c r="L6" s="3"/>
    </row>
    <row r="7" spans="1:12" ht="15">
      <c r="A7" s="49" t="s">
        <v>51</v>
      </c>
      <c r="B7" s="69">
        <v>333498426</v>
      </c>
      <c r="C7" s="69">
        <v>343714626</v>
      </c>
      <c r="D7" s="51">
        <v>346131271</v>
      </c>
      <c r="E7" s="51">
        <v>348627129</v>
      </c>
      <c r="F7" s="52">
        <v>0.0072</v>
      </c>
      <c r="G7" s="53">
        <v>0.0072</v>
      </c>
      <c r="H7" s="3"/>
      <c r="I7" s="3"/>
      <c r="J7" s="3"/>
      <c r="K7" s="3"/>
      <c r="L7" s="3"/>
    </row>
    <row r="8" spans="1:12" ht="15">
      <c r="A8" s="54" t="s">
        <v>52</v>
      </c>
      <c r="B8" s="70">
        <v>315367116</v>
      </c>
      <c r="C8" s="70">
        <v>297466020</v>
      </c>
      <c r="D8" s="55">
        <v>291460058</v>
      </c>
      <c r="E8" s="71">
        <v>293779470</v>
      </c>
      <c r="F8" s="72">
        <v>0.008</v>
      </c>
      <c r="G8" s="56">
        <v>0.0076</v>
      </c>
      <c r="H8" s="3"/>
      <c r="I8" s="3"/>
      <c r="J8" s="3"/>
      <c r="K8" s="3"/>
      <c r="L8" s="3"/>
    </row>
    <row r="9" spans="1:12" ht="15">
      <c r="A9" s="49" t="s">
        <v>53</v>
      </c>
      <c r="B9" s="69">
        <v>313098932</v>
      </c>
      <c r="C9" s="69">
        <v>292507749</v>
      </c>
      <c r="D9" s="51">
        <v>293063529</v>
      </c>
      <c r="E9" s="51">
        <v>289643888</v>
      </c>
      <c r="F9" s="52">
        <v>-0.0117</v>
      </c>
      <c r="G9" s="53">
        <v>0.0015</v>
      </c>
      <c r="H9" s="3"/>
      <c r="I9" s="3"/>
      <c r="J9" s="3"/>
      <c r="K9" s="3"/>
      <c r="L9" s="3"/>
    </row>
    <row r="10" spans="1:12" ht="15">
      <c r="A10" s="54" t="s">
        <v>54</v>
      </c>
      <c r="B10" s="70">
        <v>347718116</v>
      </c>
      <c r="C10" s="70">
        <v>336494879</v>
      </c>
      <c r="D10" s="58">
        <v>356308602</v>
      </c>
      <c r="E10" s="71">
        <v>346985650</v>
      </c>
      <c r="F10" s="72">
        <v>-0.0262</v>
      </c>
      <c r="G10" s="56">
        <v>-0.0062</v>
      </c>
      <c r="H10" s="3"/>
      <c r="I10" s="3"/>
      <c r="J10" s="3"/>
      <c r="K10" s="3"/>
      <c r="L10" s="3"/>
    </row>
    <row r="11" spans="1:12" ht="15">
      <c r="A11" s="49" t="s">
        <v>55</v>
      </c>
      <c r="B11" s="69">
        <v>328365097</v>
      </c>
      <c r="C11" s="69">
        <v>318515021</v>
      </c>
      <c r="D11" s="51">
        <v>323798272</v>
      </c>
      <c r="E11" s="51">
        <v>309577819</v>
      </c>
      <c r="F11" s="52">
        <v>-0.0439</v>
      </c>
      <c r="G11" s="23">
        <v>-0.0137</v>
      </c>
      <c r="H11" s="3"/>
      <c r="I11" s="3"/>
      <c r="J11" s="3"/>
      <c r="K11" s="3"/>
      <c r="L11" s="3"/>
    </row>
    <row r="12" spans="1:12" ht="15">
      <c r="A12" s="59" t="s">
        <v>56</v>
      </c>
      <c r="B12" s="73">
        <v>355281935</v>
      </c>
      <c r="C12" s="73">
        <v>351476058</v>
      </c>
      <c r="D12" s="60">
        <v>351083373</v>
      </c>
      <c r="E12" s="71">
        <v>346287858</v>
      </c>
      <c r="F12" s="72">
        <v>-0.0137</v>
      </c>
      <c r="G12" s="56">
        <v>-0.0137</v>
      </c>
      <c r="H12" s="3"/>
      <c r="I12" s="3"/>
      <c r="J12" s="3"/>
      <c r="K12" s="3"/>
      <c r="L12" s="3"/>
    </row>
    <row r="13" spans="1:12" ht="15">
      <c r="A13" s="49" t="s">
        <v>57</v>
      </c>
      <c r="B13" s="69">
        <v>347251422</v>
      </c>
      <c r="C13" s="69">
        <v>359344317</v>
      </c>
      <c r="D13" s="61">
        <v>363783362</v>
      </c>
      <c r="E13" s="57">
        <v>356989356</v>
      </c>
      <c r="F13" s="52">
        <v>-0.0187</v>
      </c>
      <c r="G13" s="23">
        <v>-0.0145</v>
      </c>
      <c r="H13" s="3"/>
      <c r="I13" s="3"/>
      <c r="J13" s="3"/>
      <c r="K13" s="3"/>
      <c r="L13" s="3"/>
    </row>
    <row r="14" spans="1:12" ht="15">
      <c r="A14" s="62" t="s">
        <v>58</v>
      </c>
      <c r="B14" s="73">
        <v>340497005</v>
      </c>
      <c r="C14" s="73">
        <v>343897469</v>
      </c>
      <c r="D14" s="63">
        <v>343518646</v>
      </c>
      <c r="E14" s="75">
        <v>326869928</v>
      </c>
      <c r="F14" s="64">
        <v>-0.0485</v>
      </c>
      <c r="G14" s="2">
        <v>-0.0189</v>
      </c>
      <c r="H14" s="3"/>
      <c r="I14" s="3"/>
      <c r="J14" s="3"/>
      <c r="K14" s="3"/>
      <c r="L14" s="3"/>
    </row>
    <row r="15" spans="1:12" ht="15">
      <c r="A15" s="49" t="s">
        <v>59</v>
      </c>
      <c r="B15" s="69">
        <v>352709893</v>
      </c>
      <c r="C15" s="69">
        <v>354919036</v>
      </c>
      <c r="D15" s="61">
        <v>367509651</v>
      </c>
      <c r="E15" s="57">
        <v>357555602</v>
      </c>
      <c r="F15" s="52">
        <v>-0.0271</v>
      </c>
      <c r="G15" s="53">
        <v>-0.0199</v>
      </c>
      <c r="H15" s="3"/>
      <c r="I15" s="3"/>
      <c r="J15" s="3"/>
      <c r="K15" s="3"/>
      <c r="L15" s="3"/>
    </row>
    <row r="16" spans="1:12" ht="15">
      <c r="A16" s="62" t="s">
        <v>60</v>
      </c>
      <c r="B16" s="73">
        <v>338114863</v>
      </c>
      <c r="C16" s="73">
        <v>346410233</v>
      </c>
      <c r="D16" s="48">
        <v>350173570</v>
      </c>
      <c r="E16" s="65">
        <v>338289305</v>
      </c>
      <c r="F16" s="76">
        <v>-0.03393821241277575</v>
      </c>
      <c r="G16" s="2">
        <v>-0.021325050822578347</v>
      </c>
      <c r="H16" s="3"/>
      <c r="I16" s="3"/>
      <c r="J16" s="3"/>
      <c r="K16" s="3"/>
      <c r="L16" s="3"/>
    </row>
    <row r="17" spans="1:12" ht="15">
      <c r="A17" s="49" t="s">
        <v>61</v>
      </c>
      <c r="B17" s="69">
        <v>338577234</v>
      </c>
      <c r="C17" s="69">
        <v>333973024</v>
      </c>
      <c r="D17" s="61">
        <v>326676546</v>
      </c>
      <c r="E17" s="57"/>
      <c r="F17" s="52"/>
      <c r="G17" s="53"/>
      <c r="H17" s="3"/>
      <c r="I17" s="3"/>
      <c r="J17" s="3"/>
      <c r="K17" s="3"/>
      <c r="L17" s="3"/>
    </row>
    <row r="18" spans="1:12" ht="15">
      <c r="A18" s="62" t="s">
        <v>62</v>
      </c>
      <c r="B18" s="73">
        <v>340937644</v>
      </c>
      <c r="C18" s="73">
        <v>331455294</v>
      </c>
      <c r="D18" s="48">
        <v>342919940</v>
      </c>
      <c r="E18" s="65"/>
      <c r="F18" s="76"/>
      <c r="G18" s="2"/>
      <c r="H18" s="3"/>
      <c r="I18" s="3"/>
      <c r="J18" s="3"/>
      <c r="K18" s="3"/>
      <c r="L18" s="3"/>
    </row>
    <row r="19" spans="1:12" ht="15">
      <c r="A19" s="62"/>
      <c r="B19" s="74"/>
      <c r="C19" s="74"/>
      <c r="D19" s="74"/>
      <c r="E19" s="62"/>
      <c r="F19" s="62"/>
      <c r="G19" s="74"/>
      <c r="H19" s="3"/>
      <c r="I19" s="3"/>
      <c r="J19" s="3"/>
      <c r="K19" s="3"/>
      <c r="L19" s="3"/>
    </row>
    <row r="20" spans="2:12" ht="15">
      <c r="B20" s="59"/>
      <c r="C20" s="59"/>
      <c r="D20" s="59"/>
      <c r="G20" s="59"/>
      <c r="H20" s="3"/>
      <c r="I20" s="3"/>
      <c r="J20" s="3"/>
      <c r="K20" s="3"/>
      <c r="L20" s="3"/>
    </row>
    <row r="21" spans="1:12" ht="15">
      <c r="A21" s="49" t="s">
        <v>63</v>
      </c>
      <c r="B21" s="50">
        <v>4051417683</v>
      </c>
      <c r="C21" s="50">
        <v>4010173726</v>
      </c>
      <c r="D21" s="50">
        <v>4056426820</v>
      </c>
      <c r="E21" s="57">
        <v>3314606005</v>
      </c>
      <c r="F21" s="52"/>
      <c r="G21" s="50"/>
      <c r="H21" s="3"/>
      <c r="I21" s="3"/>
      <c r="J21" s="3"/>
      <c r="K21" s="3"/>
      <c r="L21" s="3"/>
    </row>
    <row r="22" spans="1:12" ht="12.75">
      <c r="A22" s="19"/>
      <c r="B22" s="19"/>
      <c r="C22" s="19"/>
      <c r="D22" s="19"/>
      <c r="E22" s="19"/>
      <c r="F22" s="19"/>
      <c r="G22" s="19"/>
      <c r="H22" s="3"/>
      <c r="I22" s="3"/>
      <c r="J22" s="3"/>
      <c r="K22" s="3"/>
      <c r="L22" s="3"/>
    </row>
    <row r="23" spans="1:7" s="4" customFormat="1" ht="12.75">
      <c r="A23" s="92" t="s">
        <v>83</v>
      </c>
      <c r="B23" s="93"/>
      <c r="C23" s="93"/>
      <c r="D23" s="93"/>
      <c r="E23" s="93"/>
      <c r="F23" s="93"/>
      <c r="G23" s="93"/>
    </row>
    <row r="24" s="5" customFormat="1" ht="10.5"/>
    <row r="26" spans="1:6" ht="12.75">
      <c r="A26" s="5"/>
      <c r="B26" s="5"/>
      <c r="C26" s="5"/>
      <c r="D26" s="5"/>
      <c r="E26" s="5"/>
      <c r="F26" s="5"/>
    </row>
  </sheetData>
  <sheetProtection/>
  <mergeCells count="1">
    <mergeCell ref="A23:G23"/>
  </mergeCells>
  <printOptions/>
  <pageMargins left="0.75" right="0.75" top="1" bottom="1" header="0.5" footer="0.5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 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 Of Taxation</dc:creator>
  <cp:keywords/>
  <dc:description/>
  <cp:lastModifiedBy>robing</cp:lastModifiedBy>
  <cp:lastPrinted>2011-04-18T15:02:53Z</cp:lastPrinted>
  <dcterms:created xsi:type="dcterms:W3CDTF">2004-08-17T20:48:07Z</dcterms:created>
  <dcterms:modified xsi:type="dcterms:W3CDTF">2011-11-15T19:45:14Z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